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STATER\Research\СИМС0002 Регистар на документи за изработка на извештаи\Годишни статистички извештаи\2023\Portfolia SFK\"/>
    </mc:Choice>
  </mc:AlternateContent>
  <xr:revisionPtr revIDLastSave="0" documentId="13_ncr:1_{B081B3A2-0C88-4989-9C06-CBCA864685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le" sheetId="82" r:id="rId1"/>
    <sheet name="2 Contents" sheetId="17" r:id="rId2"/>
    <sheet name="3 Abbreviations" sheetId="20" r:id="rId3"/>
    <sheet name="4 SAVAm" sheetId="63" r:id="rId4"/>
    <sheet name="5 KBPm " sheetId="64" r:id="rId5"/>
    <sheet name="6 TRIGLAVm" sheetId="65" r:id="rId6"/>
    <sheet name="7 SAVAv" sheetId="60" r:id="rId7"/>
    <sheet name="8 KBPv" sheetId="61" r:id="rId8"/>
    <sheet name="9 TRIGLAVv" sheetId="62" r:id="rId9"/>
    <sheet name="10 WFPv" sheetId="81" r:id="rId10"/>
  </sheets>
  <calcPr calcId="191029"/>
  <customWorkbookViews>
    <customWorkbookView name="new print" guid="{D42A0943-5369-464D-8573-E4002B974BA3}" maximized="1" xWindow="-9" yWindow="-9" windowWidth="1938" windowHeight="1048" activeSheetId="4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9" i="64" l="1"/>
  <c r="F190" i="64" s="1"/>
  <c r="F173" i="64"/>
  <c r="F167" i="64"/>
  <c r="F163" i="64"/>
  <c r="F142" i="64"/>
  <c r="F174" i="64" s="1"/>
  <c r="F191" i="64" s="1"/>
  <c r="F194" i="64" s="1"/>
  <c r="F231" i="63"/>
  <c r="F204" i="63"/>
  <c r="F183" i="63"/>
  <c r="F177" i="63"/>
  <c r="F232" i="63" s="1"/>
  <c r="F164" i="63"/>
  <c r="F158" i="63"/>
  <c r="F145" i="63"/>
  <c r="F121" i="63"/>
  <c r="F117" i="63"/>
  <c r="F165" i="63" s="1"/>
  <c r="G182" i="64" l="1"/>
  <c r="G108" i="64"/>
  <c r="G52" i="64"/>
  <c r="G131" i="64"/>
  <c r="G83" i="64"/>
  <c r="G51" i="64"/>
  <c r="G123" i="64"/>
  <c r="G115" i="64"/>
  <c r="G107" i="64"/>
  <c r="G59" i="64"/>
  <c r="G27" i="64"/>
  <c r="G34" i="64"/>
  <c r="G193" i="64"/>
  <c r="G188" i="64"/>
  <c r="G180" i="64"/>
  <c r="G171" i="64"/>
  <c r="G158" i="64"/>
  <c r="G138" i="64"/>
  <c r="G130" i="64"/>
  <c r="G122" i="64"/>
  <c r="G114" i="64"/>
  <c r="G106" i="64"/>
  <c r="G98" i="64"/>
  <c r="G90" i="64"/>
  <c r="G82" i="64"/>
  <c r="G74" i="64"/>
  <c r="G66" i="64"/>
  <c r="G58" i="64"/>
  <c r="G50" i="64"/>
  <c r="G26" i="64"/>
  <c r="G192" i="64"/>
  <c r="G187" i="64"/>
  <c r="G179" i="64"/>
  <c r="G170" i="64"/>
  <c r="G150" i="64"/>
  <c r="G137" i="64"/>
  <c r="G129" i="64"/>
  <c r="G121" i="64"/>
  <c r="G113" i="64"/>
  <c r="G105" i="64"/>
  <c r="G97" i="64"/>
  <c r="G89" i="64"/>
  <c r="G81" i="64"/>
  <c r="G73" i="64"/>
  <c r="G65" i="64"/>
  <c r="G57" i="64"/>
  <c r="G49" i="64"/>
  <c r="G41" i="64"/>
  <c r="G33" i="64"/>
  <c r="G25" i="64"/>
  <c r="G17" i="64"/>
  <c r="G9" i="64"/>
  <c r="G186" i="64"/>
  <c r="G178" i="64"/>
  <c r="G145" i="64"/>
  <c r="G136" i="64"/>
  <c r="G128" i="64"/>
  <c r="G120" i="64"/>
  <c r="G112" i="64"/>
  <c r="G104" i="64"/>
  <c r="G96" i="64"/>
  <c r="G88" i="64"/>
  <c r="G80" i="64"/>
  <c r="G72" i="64"/>
  <c r="G64" i="64"/>
  <c r="G56" i="64"/>
  <c r="G48" i="64"/>
  <c r="G32" i="64"/>
  <c r="G24" i="64"/>
  <c r="G16" i="64"/>
  <c r="G8" i="64"/>
  <c r="G135" i="64"/>
  <c r="G127" i="64"/>
  <c r="G119" i="64"/>
  <c r="G111" i="64"/>
  <c r="G103" i="64"/>
  <c r="G87" i="64"/>
  <c r="G79" i="64"/>
  <c r="G71" i="64"/>
  <c r="G55" i="64"/>
  <c r="G47" i="64"/>
  <c r="G31" i="64"/>
  <c r="G23" i="64"/>
  <c r="G7" i="64"/>
  <c r="G85" i="64"/>
  <c r="G45" i="64"/>
  <c r="G140" i="64"/>
  <c r="G116" i="64"/>
  <c r="G100" i="64"/>
  <c r="G76" i="64"/>
  <c r="G44" i="64"/>
  <c r="G20" i="64"/>
  <c r="G181" i="64"/>
  <c r="G99" i="64"/>
  <c r="G35" i="64"/>
  <c r="G42" i="64"/>
  <c r="G40" i="64"/>
  <c r="G61" i="64"/>
  <c r="G13" i="64"/>
  <c r="G132" i="64"/>
  <c r="G68" i="64"/>
  <c r="G161" i="64"/>
  <c r="G75" i="64"/>
  <c r="G43" i="64"/>
  <c r="G185" i="64"/>
  <c r="G95" i="64"/>
  <c r="G63" i="64"/>
  <c r="G39" i="64"/>
  <c r="G15" i="64"/>
  <c r="G69" i="64"/>
  <c r="G29" i="64"/>
  <c r="G124" i="64"/>
  <c r="G84" i="64"/>
  <c r="G28" i="64"/>
  <c r="G139" i="64"/>
  <c r="G67" i="64"/>
  <c r="G19" i="64"/>
  <c r="G10" i="64"/>
  <c r="G184" i="64"/>
  <c r="G166" i="64"/>
  <c r="G167" i="64" s="1"/>
  <c r="G134" i="64"/>
  <c r="G126" i="64"/>
  <c r="G118" i="64"/>
  <c r="G110" i="64"/>
  <c r="G102" i="64"/>
  <c r="G94" i="64"/>
  <c r="G86" i="64"/>
  <c r="G78" i="64"/>
  <c r="G70" i="64"/>
  <c r="G62" i="64"/>
  <c r="G54" i="64"/>
  <c r="G46" i="64"/>
  <c r="G38" i="64"/>
  <c r="G30" i="64"/>
  <c r="G22" i="64"/>
  <c r="G14" i="64"/>
  <c r="G6" i="64"/>
  <c r="G183" i="64"/>
  <c r="G141" i="64"/>
  <c r="G133" i="64"/>
  <c r="G125" i="64"/>
  <c r="G117" i="64"/>
  <c r="G109" i="64"/>
  <c r="G101" i="64"/>
  <c r="G93" i="64"/>
  <c r="G77" i="64"/>
  <c r="G53" i="64"/>
  <c r="G37" i="64"/>
  <c r="G21" i="64"/>
  <c r="G92" i="64"/>
  <c r="G60" i="64"/>
  <c r="G36" i="64"/>
  <c r="G12" i="64"/>
  <c r="G172" i="64"/>
  <c r="G91" i="64"/>
  <c r="G11" i="64"/>
  <c r="G18" i="64"/>
  <c r="F233" i="63"/>
  <c r="F236" i="63" s="1"/>
  <c r="G163" i="64" l="1"/>
  <c r="G189" i="64"/>
  <c r="G190" i="64" s="1"/>
  <c r="G173" i="64"/>
  <c r="G142" i="64"/>
  <c r="G93" i="63"/>
  <c r="G126" i="63"/>
  <c r="G75" i="63"/>
  <c r="G69" i="63"/>
  <c r="G20" i="63"/>
  <c r="G188" i="63"/>
  <c r="G91" i="63"/>
  <c r="G43" i="63"/>
  <c r="G235" i="63"/>
  <c r="G189" i="63"/>
  <c r="G157" i="63"/>
  <c r="G108" i="63"/>
  <c r="G68" i="63"/>
  <c r="G28" i="63"/>
  <c r="G27" i="63"/>
  <c r="G234" i="63"/>
  <c r="G228" i="63"/>
  <c r="G220" i="63"/>
  <c r="G212" i="63"/>
  <c r="G203" i="63"/>
  <c r="G195" i="63"/>
  <c r="G187" i="63"/>
  <c r="G176" i="63"/>
  <c r="G155" i="63"/>
  <c r="G124" i="63"/>
  <c r="G114" i="63"/>
  <c r="G106" i="63"/>
  <c r="G98" i="63"/>
  <c r="G90" i="63"/>
  <c r="G82" i="63"/>
  <c r="G74" i="63"/>
  <c r="G66" i="63"/>
  <c r="G58" i="63"/>
  <c r="G50" i="63"/>
  <c r="G42" i="63"/>
  <c r="G34" i="63"/>
  <c r="G26" i="63"/>
  <c r="G18" i="63"/>
  <c r="G10" i="63"/>
  <c r="G41" i="63"/>
  <c r="G25" i="63"/>
  <c r="G9" i="63"/>
  <c r="G225" i="63"/>
  <c r="G192" i="63"/>
  <c r="G161" i="63"/>
  <c r="G152" i="63"/>
  <c r="G111" i="63"/>
  <c r="G95" i="63"/>
  <c r="G71" i="63"/>
  <c r="G47" i="63"/>
  <c r="G31" i="63"/>
  <c r="G7" i="63"/>
  <c r="G191" i="63"/>
  <c r="G110" i="63"/>
  <c r="G102" i="63"/>
  <c r="G78" i="63"/>
  <c r="G54" i="63"/>
  <c r="G30" i="63"/>
  <c r="G14" i="63"/>
  <c r="G223" i="63"/>
  <c r="G207" i="63"/>
  <c r="G190" i="63"/>
  <c r="G150" i="63"/>
  <c r="G222" i="63"/>
  <c r="G92" i="63"/>
  <c r="G52" i="63"/>
  <c r="G12" i="63"/>
  <c r="G221" i="63"/>
  <c r="G196" i="63"/>
  <c r="G115" i="63"/>
  <c r="G83" i="63"/>
  <c r="G51" i="63"/>
  <c r="G11" i="63"/>
  <c r="G227" i="63"/>
  <c r="G219" i="63"/>
  <c r="G211" i="63"/>
  <c r="G202" i="63"/>
  <c r="G194" i="63"/>
  <c r="G186" i="63"/>
  <c r="G175" i="63"/>
  <c r="G163" i="63"/>
  <c r="G154" i="63"/>
  <c r="G113" i="63"/>
  <c r="G105" i="63"/>
  <c r="G97" i="63"/>
  <c r="G89" i="63"/>
  <c r="G81" i="63"/>
  <c r="G73" i="63"/>
  <c r="G65" i="63"/>
  <c r="G57" i="63"/>
  <c r="G49" i="63"/>
  <c r="G33" i="63"/>
  <c r="G17" i="63"/>
  <c r="G217" i="63"/>
  <c r="G173" i="63"/>
  <c r="G120" i="63"/>
  <c r="G121" i="63" s="1"/>
  <c r="G87" i="63"/>
  <c r="G55" i="63"/>
  <c r="G23" i="63"/>
  <c r="G236" i="63"/>
  <c r="G208" i="63"/>
  <c r="G182" i="63"/>
  <c r="G131" i="63"/>
  <c r="G94" i="63"/>
  <c r="G70" i="63"/>
  <c r="G38" i="63"/>
  <c r="G215" i="63"/>
  <c r="G198" i="63"/>
  <c r="G129" i="63"/>
  <c r="G109" i="63"/>
  <c r="G85" i="63"/>
  <c r="G61" i="63"/>
  <c r="G37" i="63"/>
  <c r="G13" i="63"/>
  <c r="G214" i="63"/>
  <c r="G149" i="63"/>
  <c r="G100" i="63"/>
  <c r="G76" i="63"/>
  <c r="G44" i="63"/>
  <c r="G213" i="63"/>
  <c r="G156" i="63"/>
  <c r="G99" i="63"/>
  <c r="G59" i="63"/>
  <c r="G19" i="63"/>
  <c r="G226" i="63"/>
  <c r="G218" i="63"/>
  <c r="G210" i="63"/>
  <c r="G201" i="63"/>
  <c r="G193" i="63"/>
  <c r="G174" i="63"/>
  <c r="G162" i="63"/>
  <c r="G153" i="63"/>
  <c r="G144" i="63"/>
  <c r="G112" i="63"/>
  <c r="G104" i="63"/>
  <c r="G96" i="63"/>
  <c r="G88" i="63"/>
  <c r="G80" i="63"/>
  <c r="G72" i="63"/>
  <c r="G64" i="63"/>
  <c r="G56" i="63"/>
  <c r="G48" i="63"/>
  <c r="G40" i="63"/>
  <c r="G32" i="63"/>
  <c r="G24" i="63"/>
  <c r="G16" i="63"/>
  <c r="G8" i="63"/>
  <c r="G209" i="63"/>
  <c r="G200" i="63"/>
  <c r="G132" i="63"/>
  <c r="G103" i="63"/>
  <c r="G79" i="63"/>
  <c r="G63" i="63"/>
  <c r="G39" i="63"/>
  <c r="G15" i="63"/>
  <c r="G224" i="63"/>
  <c r="G216" i="63"/>
  <c r="G199" i="63"/>
  <c r="G172" i="63"/>
  <c r="G151" i="63"/>
  <c r="G86" i="63"/>
  <c r="G62" i="63"/>
  <c r="G46" i="63"/>
  <c r="G22" i="63"/>
  <c r="G6" i="63"/>
  <c r="G181" i="63"/>
  <c r="G183" i="63" s="1"/>
  <c r="G101" i="63"/>
  <c r="G77" i="63"/>
  <c r="G53" i="63"/>
  <c r="G45" i="63"/>
  <c r="G29" i="63"/>
  <c r="G21" i="63"/>
  <c r="G230" i="63"/>
  <c r="G197" i="63"/>
  <c r="G128" i="63"/>
  <c r="G116" i="63"/>
  <c r="G84" i="63"/>
  <c r="G60" i="63"/>
  <c r="G36" i="63"/>
  <c r="G229" i="63"/>
  <c r="G148" i="63"/>
  <c r="G107" i="63"/>
  <c r="G67" i="63"/>
  <c r="G35" i="63"/>
  <c r="G174" i="64" l="1"/>
  <c r="G191" i="64"/>
  <c r="G194" i="64" s="1"/>
  <c r="G145" i="63"/>
  <c r="G177" i="63"/>
  <c r="G204" i="63"/>
  <c r="G158" i="63"/>
  <c r="G117" i="63"/>
  <c r="G231" i="63"/>
  <c r="G164" i="63"/>
  <c r="G165" i="63" l="1"/>
  <c r="G232" i="63"/>
  <c r="G233" i="63" l="1"/>
  <c r="F30" i="62" l="1"/>
  <c r="F58" i="81"/>
  <c r="F21" i="81"/>
  <c r="F124" i="65" l="1"/>
  <c r="F125" i="65" s="1"/>
  <c r="F102" i="65"/>
  <c r="F95" i="65"/>
  <c r="F86" i="65"/>
  <c r="F103" i="65" l="1"/>
  <c r="F126" i="65" s="1"/>
  <c r="F129" i="65" s="1"/>
  <c r="G123" i="65" l="1"/>
  <c r="G117" i="65"/>
  <c r="G111" i="65"/>
  <c r="G99" i="65"/>
  <c r="G91" i="65"/>
  <c r="G10" i="65"/>
  <c r="G16" i="65"/>
  <c r="G22" i="65"/>
  <c r="G28" i="65"/>
  <c r="G34" i="65"/>
  <c r="G40" i="65"/>
  <c r="G46" i="65"/>
  <c r="G52" i="65"/>
  <c r="G58" i="65"/>
  <c r="G64" i="65"/>
  <c r="G70" i="65"/>
  <c r="G76" i="65"/>
  <c r="G82" i="65"/>
  <c r="G129" i="65"/>
  <c r="G12" i="65"/>
  <c r="G48" i="65"/>
  <c r="G72" i="65"/>
  <c r="G84" i="65"/>
  <c r="G13" i="65"/>
  <c r="G61" i="65"/>
  <c r="G122" i="65"/>
  <c r="G116" i="65"/>
  <c r="G110" i="65"/>
  <c r="G100" i="65"/>
  <c r="G92" i="65"/>
  <c r="G11" i="65"/>
  <c r="G17" i="65"/>
  <c r="G23" i="65"/>
  <c r="G29" i="65"/>
  <c r="G35" i="65"/>
  <c r="G41" i="65"/>
  <c r="G47" i="65"/>
  <c r="G53" i="65"/>
  <c r="G59" i="65"/>
  <c r="G65" i="65"/>
  <c r="G71" i="65"/>
  <c r="G77" i="65"/>
  <c r="G83" i="65"/>
  <c r="G127" i="65"/>
  <c r="G115" i="65"/>
  <c r="G109" i="65"/>
  <c r="G101" i="65"/>
  <c r="G89" i="65"/>
  <c r="G95" i="65" s="1"/>
  <c r="G18" i="65"/>
  <c r="G24" i="65"/>
  <c r="G30" i="65"/>
  <c r="G36" i="65"/>
  <c r="G42" i="65"/>
  <c r="G60" i="65"/>
  <c r="G66" i="65"/>
  <c r="G78" i="65"/>
  <c r="G108" i="65"/>
  <c r="G7" i="65"/>
  <c r="G25" i="65"/>
  <c r="G37" i="65"/>
  <c r="G55" i="65"/>
  <c r="G73" i="65"/>
  <c r="G85" i="65"/>
  <c r="G121" i="65"/>
  <c r="G54" i="65"/>
  <c r="G43" i="65"/>
  <c r="G67" i="65"/>
  <c r="G120" i="65"/>
  <c r="G119" i="65"/>
  <c r="G113" i="65"/>
  <c r="G107" i="65"/>
  <c r="G98" i="65"/>
  <c r="G102" i="65" s="1"/>
  <c r="G8" i="65"/>
  <c r="G14" i="65"/>
  <c r="G20" i="65"/>
  <c r="G26" i="65"/>
  <c r="G32" i="65"/>
  <c r="G38" i="65"/>
  <c r="G44" i="65"/>
  <c r="G50" i="65"/>
  <c r="G56" i="65"/>
  <c r="G62" i="65"/>
  <c r="G68" i="65"/>
  <c r="G74" i="65"/>
  <c r="G80" i="65"/>
  <c r="G6" i="65"/>
  <c r="G118" i="65"/>
  <c r="G112" i="65"/>
  <c r="G94" i="65"/>
  <c r="G9" i="65"/>
  <c r="G15" i="65"/>
  <c r="G21" i="65"/>
  <c r="G27" i="65"/>
  <c r="G33" i="65"/>
  <c r="G39" i="65"/>
  <c r="G45" i="65"/>
  <c r="G51" i="65"/>
  <c r="G57" i="65"/>
  <c r="G63" i="65"/>
  <c r="G69" i="65"/>
  <c r="G75" i="65"/>
  <c r="G81" i="65"/>
  <c r="G128" i="65"/>
  <c r="G114" i="65"/>
  <c r="G19" i="65"/>
  <c r="G31" i="65"/>
  <c r="G49" i="65"/>
  <c r="G79" i="65"/>
  <c r="F191" i="60"/>
  <c r="F166" i="60"/>
  <c r="F139" i="60"/>
  <c r="F145" i="60"/>
  <c r="F128" i="60"/>
  <c r="F123" i="60"/>
  <c r="F111" i="60"/>
  <c r="F94" i="60"/>
  <c r="F90" i="60"/>
  <c r="G124" i="65" l="1"/>
  <c r="G125" i="65" s="1"/>
  <c r="G86" i="65"/>
  <c r="G103" i="65" s="1"/>
  <c r="G126" i="65" s="1"/>
  <c r="F192" i="60"/>
  <c r="F129" i="60"/>
  <c r="F193" i="60" l="1"/>
  <c r="F196" i="60" s="1"/>
  <c r="G100" i="60" l="1"/>
  <c r="G110" i="60"/>
  <c r="G99" i="60"/>
  <c r="G97" i="60"/>
  <c r="G101" i="60"/>
  <c r="G194" i="60"/>
  <c r="G156" i="60"/>
  <c r="G83" i="60"/>
  <c r="G47" i="60"/>
  <c r="G11" i="60"/>
  <c r="G155" i="60"/>
  <c r="G76" i="60"/>
  <c r="G40" i="60"/>
  <c r="G187" i="60"/>
  <c r="G148" i="60"/>
  <c r="G75" i="60"/>
  <c r="G39" i="60"/>
  <c r="G186" i="60"/>
  <c r="G144" i="60"/>
  <c r="G74" i="60"/>
  <c r="G62" i="60"/>
  <c r="G164" i="60"/>
  <c r="G37" i="60"/>
  <c r="G93" i="60"/>
  <c r="G94" i="60" s="1"/>
  <c r="G12" i="60"/>
  <c r="G44" i="60"/>
  <c r="G127" i="60"/>
  <c r="G19" i="60"/>
  <c r="G66" i="60"/>
  <c r="G54" i="60"/>
  <c r="G195" i="60"/>
  <c r="G137" i="60"/>
  <c r="G122" i="60"/>
  <c r="G121" i="60"/>
  <c r="G114" i="60"/>
  <c r="G60" i="60"/>
  <c r="G20" i="60"/>
  <c r="G173" i="60"/>
  <c r="G42" i="60"/>
  <c r="G177" i="60"/>
  <c r="G65" i="60"/>
  <c r="G29" i="60"/>
  <c r="G176" i="60"/>
  <c r="G58" i="60"/>
  <c r="G169" i="60"/>
  <c r="G57" i="60"/>
  <c r="G165" i="60"/>
  <c r="G151" i="60"/>
  <c r="G73" i="60"/>
  <c r="G48" i="60"/>
  <c r="G8" i="60"/>
  <c r="G30" i="60"/>
  <c r="G171" i="60"/>
  <c r="G59" i="60"/>
  <c r="G23" i="60"/>
  <c r="G88" i="60"/>
  <c r="G52" i="60"/>
  <c r="G160" i="60"/>
  <c r="G87" i="60"/>
  <c r="G51" i="60"/>
  <c r="G15" i="60"/>
  <c r="G159" i="60"/>
  <c r="G86" i="60"/>
  <c r="G119" i="60"/>
  <c r="G14" i="60"/>
  <c r="G61" i="60"/>
  <c r="G163" i="60"/>
  <c r="G36" i="60"/>
  <c r="G68" i="60"/>
  <c r="G178" i="60"/>
  <c r="G43" i="60"/>
  <c r="G120" i="60"/>
  <c r="G18" i="60"/>
  <c r="G162" i="60"/>
  <c r="G89" i="60"/>
  <c r="G53" i="60"/>
  <c r="G17" i="60"/>
  <c r="G161" i="60"/>
  <c r="G82" i="60"/>
  <c r="G46" i="60"/>
  <c r="G10" i="60"/>
  <c r="G154" i="60"/>
  <c r="G81" i="60"/>
  <c r="G45" i="60"/>
  <c r="G9" i="60"/>
  <c r="G153" i="60"/>
  <c r="G80" i="60"/>
  <c r="G78" i="60"/>
  <c r="G185" i="60"/>
  <c r="G189" i="60"/>
  <c r="G150" i="60"/>
  <c r="G77" i="60"/>
  <c r="G41" i="60"/>
  <c r="G188" i="60"/>
  <c r="G149" i="60"/>
  <c r="G70" i="60"/>
  <c r="G34" i="60"/>
  <c r="G181" i="60"/>
  <c r="G135" i="60"/>
  <c r="G69" i="60"/>
  <c r="G33" i="60"/>
  <c r="G180" i="60"/>
  <c r="G134" i="60"/>
  <c r="G190" i="60"/>
  <c r="G50" i="60"/>
  <c r="G143" i="60"/>
  <c r="G25" i="60"/>
  <c r="G72" i="60"/>
  <c r="G179" i="60"/>
  <c r="G32" i="60"/>
  <c r="G84" i="60"/>
  <c r="G7" i="60"/>
  <c r="G183" i="60"/>
  <c r="G71" i="60"/>
  <c r="G35" i="60"/>
  <c r="G182" i="60"/>
  <c r="G136" i="60"/>
  <c r="G64" i="60"/>
  <c r="G28" i="60"/>
  <c r="G175" i="60"/>
  <c r="G63" i="60"/>
  <c r="G27" i="60"/>
  <c r="G174" i="60"/>
  <c r="G172" i="60"/>
  <c r="G38" i="60"/>
  <c r="G13" i="60"/>
  <c r="G158" i="60"/>
  <c r="G67" i="60"/>
  <c r="G196" i="60"/>
  <c r="G126" i="60"/>
  <c r="G117" i="60"/>
  <c r="G22" i="60"/>
  <c r="G116" i="60"/>
  <c r="G21" i="60"/>
  <c r="G115" i="60"/>
  <c r="G26" i="60"/>
  <c r="G184" i="60"/>
  <c r="G85" i="60"/>
  <c r="G55" i="60"/>
  <c r="G152" i="60"/>
  <c r="G192" i="60"/>
  <c r="G118" i="60"/>
  <c r="G170" i="60"/>
  <c r="G16" i="60"/>
  <c r="G31" i="60"/>
  <c r="G157" i="60"/>
  <c r="G56" i="60"/>
  <c r="G24" i="60"/>
  <c r="G6" i="60"/>
  <c r="G138" i="60"/>
  <c r="G79" i="60"/>
  <c r="G49" i="60"/>
  <c r="G193" i="60"/>
  <c r="G191" i="60" l="1"/>
  <c r="G128" i="60"/>
  <c r="G123" i="60"/>
  <c r="G145" i="60"/>
  <c r="G90" i="60"/>
  <c r="G166" i="60"/>
  <c r="G111" i="60"/>
  <c r="G139" i="60"/>
  <c r="H168" i="61"/>
  <c r="F163" i="61"/>
  <c r="F164" i="61" s="1"/>
  <c r="F148" i="61"/>
  <c r="F143" i="61"/>
  <c r="F139" i="61"/>
  <c r="F125" i="61"/>
  <c r="F149" i="61" l="1"/>
  <c r="F165" i="61" s="1"/>
  <c r="F168" i="61" s="1"/>
  <c r="G146" i="61" s="1"/>
  <c r="G154" i="61"/>
  <c r="G160" i="61"/>
  <c r="G155" i="61" l="1"/>
  <c r="G161" i="61"/>
  <c r="G158" i="61"/>
  <c r="G162" i="61"/>
  <c r="G147" i="61"/>
  <c r="G148" i="61" s="1"/>
  <c r="G166" i="61"/>
  <c r="G157" i="61"/>
  <c r="G153" i="61"/>
  <c r="G167" i="61"/>
  <c r="G156" i="61"/>
  <c r="G159" i="61"/>
  <c r="F57" i="62"/>
  <c r="F58" i="62" s="1"/>
  <c r="F40" i="62"/>
  <c r="F41" i="62" s="1"/>
  <c r="F34" i="62"/>
  <c r="G163" i="61" l="1"/>
  <c r="G164" i="61" s="1"/>
  <c r="F59" i="62"/>
  <c r="F62" i="62" s="1"/>
  <c r="G47" i="62" s="1"/>
  <c r="G9" i="62" l="1"/>
  <c r="G48" i="62"/>
  <c r="G39" i="62"/>
  <c r="G11" i="62"/>
  <c r="G45" i="62"/>
  <c r="G55" i="62"/>
  <c r="G15" i="62"/>
  <c r="G29" i="62"/>
  <c r="G51" i="62"/>
  <c r="G24" i="62"/>
  <c r="G53" i="62"/>
  <c r="G21" i="62"/>
  <c r="G33" i="62"/>
  <c r="G34" i="62" s="1"/>
  <c r="G60" i="62"/>
  <c r="G37" i="62"/>
  <c r="G16" i="62"/>
  <c r="G12" i="62"/>
  <c r="G50" i="62"/>
  <c r="G54" i="62"/>
  <c r="G22" i="62"/>
  <c r="G18" i="62"/>
  <c r="G61" i="62"/>
  <c r="G26" i="62"/>
  <c r="G28" i="62"/>
  <c r="G13" i="62"/>
  <c r="G25" i="62"/>
  <c r="G52" i="62"/>
  <c r="G14" i="62"/>
  <c r="G27" i="62"/>
  <c r="G17" i="62"/>
  <c r="G38" i="62"/>
  <c r="G7" i="62"/>
  <c r="G49" i="62"/>
  <c r="G20" i="62"/>
  <c r="G10" i="62"/>
  <c r="G23" i="62"/>
  <c r="G6" i="62"/>
  <c r="G56" i="62"/>
  <c r="G46" i="62"/>
  <c r="G19" i="62"/>
  <c r="G8" i="62"/>
  <c r="G30" i="62"/>
  <c r="G40" i="62" l="1"/>
  <c r="G41" i="62" s="1"/>
  <c r="G57" i="62"/>
  <c r="G58" i="62" s="1"/>
  <c r="F47" i="81"/>
  <c r="F59" i="81" s="1"/>
  <c r="F40" i="81"/>
  <c r="F31" i="81"/>
  <c r="F26" i="81"/>
  <c r="G59" i="62" l="1"/>
  <c r="G62" i="62" s="1"/>
  <c r="F41" i="81"/>
  <c r="F60" i="81" s="1"/>
  <c r="F63" i="81" s="1"/>
  <c r="G50" i="81" s="1"/>
  <c r="G6" i="81" l="1"/>
  <c r="G61" i="81"/>
  <c r="G62" i="81"/>
  <c r="G52" i="81"/>
  <c r="G17" i="81"/>
  <c r="G19" i="81"/>
  <c r="G54" i="81"/>
  <c r="G9" i="81"/>
  <c r="G18" i="81"/>
  <c r="G11" i="81"/>
  <c r="G30" i="81"/>
  <c r="G7" i="81"/>
  <c r="G39" i="81"/>
  <c r="G12" i="81"/>
  <c r="G38" i="81"/>
  <c r="G29" i="81"/>
  <c r="G35" i="81"/>
  <c r="G57" i="81"/>
  <c r="G25" i="81"/>
  <c r="G26" i="81" s="1"/>
  <c r="G56" i="81"/>
  <c r="G37" i="81"/>
  <c r="G13" i="81"/>
  <c r="G10" i="81"/>
  <c r="G15" i="81"/>
  <c r="G53" i="81"/>
  <c r="G20" i="81"/>
  <c r="G36" i="81"/>
  <c r="G51" i="81"/>
  <c r="G55" i="81"/>
  <c r="G8" i="81"/>
  <c r="G16" i="81"/>
  <c r="G34" i="81"/>
  <c r="G46" i="81"/>
  <c r="G47" i="81" s="1"/>
  <c r="G14" i="81"/>
  <c r="G31" i="81"/>
  <c r="G129" i="61"/>
  <c r="G142" i="61"/>
  <c r="G143" i="61" s="1"/>
  <c r="G128" i="61"/>
  <c r="G138" i="61"/>
  <c r="G135" i="61"/>
  <c r="G8" i="61"/>
  <c r="G69" i="61"/>
  <c r="G9" i="61"/>
  <c r="G10" i="61"/>
  <c r="G11" i="61"/>
  <c r="G17" i="61"/>
  <c r="G23" i="61"/>
  <c r="G29" i="61"/>
  <c r="G35" i="61"/>
  <c r="G41" i="61"/>
  <c r="G47" i="61"/>
  <c r="G53" i="61"/>
  <c r="G59" i="61"/>
  <c r="G65" i="61"/>
  <c r="G71" i="61"/>
  <c r="G77" i="61"/>
  <c r="G83" i="61"/>
  <c r="G89" i="61"/>
  <c r="G95" i="61"/>
  <c r="G101" i="61"/>
  <c r="G107" i="61"/>
  <c r="G113" i="61"/>
  <c r="G119" i="61"/>
  <c r="G6" i="61"/>
  <c r="G18" i="61"/>
  <c r="G24" i="61"/>
  <c r="G30" i="61"/>
  <c r="G36" i="61"/>
  <c r="G42" i="61"/>
  <c r="G48" i="61"/>
  <c r="G54" i="61"/>
  <c r="G60" i="61"/>
  <c r="G66" i="61"/>
  <c r="G72" i="61"/>
  <c r="G78" i="61"/>
  <c r="G84" i="61"/>
  <c r="G90" i="61"/>
  <c r="G96" i="61"/>
  <c r="G102" i="61"/>
  <c r="G108" i="61"/>
  <c r="G114" i="61"/>
  <c r="G120" i="61"/>
  <c r="G7" i="61"/>
  <c r="G13" i="61"/>
  <c r="G19" i="61"/>
  <c r="G25" i="61"/>
  <c r="G31" i="61"/>
  <c r="G37" i="61"/>
  <c r="G43" i="61"/>
  <c r="G49" i="61"/>
  <c r="G55" i="61"/>
  <c r="G61" i="61"/>
  <c r="G67" i="61"/>
  <c r="G73" i="61"/>
  <c r="G79" i="61"/>
  <c r="G85" i="61"/>
  <c r="G91" i="61"/>
  <c r="G97" i="61"/>
  <c r="G103" i="61"/>
  <c r="G109" i="61"/>
  <c r="G115" i="61"/>
  <c r="G121" i="61"/>
  <c r="G14" i="61"/>
  <c r="G20" i="61"/>
  <c r="G26" i="61"/>
  <c r="G32" i="61"/>
  <c r="G38" i="61"/>
  <c r="G44" i="61"/>
  <c r="G50" i="61"/>
  <c r="G56" i="61"/>
  <c r="G62" i="61"/>
  <c r="G68" i="61"/>
  <c r="G74" i="61"/>
  <c r="G80" i="61"/>
  <c r="G86" i="61"/>
  <c r="G92" i="61"/>
  <c r="G98" i="61"/>
  <c r="G104" i="61"/>
  <c r="G110" i="61"/>
  <c r="G116" i="61"/>
  <c r="G122" i="61"/>
  <c r="G15" i="61"/>
  <c r="G21" i="61"/>
  <c r="G27" i="61"/>
  <c r="G33" i="61"/>
  <c r="G39" i="61"/>
  <c r="G45" i="61"/>
  <c r="G51" i="61"/>
  <c r="G57" i="61"/>
  <c r="G12" i="61"/>
  <c r="G16" i="61"/>
  <c r="G28" i="61"/>
  <c r="G63" i="61"/>
  <c r="G82" i="61"/>
  <c r="G100" i="61"/>
  <c r="G118" i="61"/>
  <c r="G34" i="61"/>
  <c r="G64" i="61"/>
  <c r="G87" i="61"/>
  <c r="G105" i="61"/>
  <c r="G123" i="61"/>
  <c r="G40" i="61"/>
  <c r="G70" i="61"/>
  <c r="G88" i="61"/>
  <c r="G106" i="61"/>
  <c r="G124" i="61"/>
  <c r="G46" i="61"/>
  <c r="G75" i="61"/>
  <c r="G93" i="61"/>
  <c r="G111" i="61"/>
  <c r="G52" i="61"/>
  <c r="G76" i="61"/>
  <c r="G94" i="61"/>
  <c r="G112" i="61"/>
  <c r="G22" i="61"/>
  <c r="G58" i="61"/>
  <c r="G81" i="61"/>
  <c r="G99" i="61"/>
  <c r="G117" i="61"/>
  <c r="G40" i="81" l="1"/>
  <c r="G58" i="81"/>
  <c r="G59" i="81" s="1"/>
  <c r="G21" i="81"/>
  <c r="G139" i="61"/>
  <c r="G125" i="61"/>
  <c r="G149" i="61" s="1"/>
  <c r="G165" i="61" s="1"/>
  <c r="G168" i="61" s="1"/>
  <c r="G41" i="81" l="1"/>
  <c r="G60" i="81" s="1"/>
  <c r="G63" i="81" s="1"/>
</calcChain>
</file>

<file path=xl/sharedStrings.xml><?xml version="1.0" encoding="utf-8"?>
<sst xmlns="http://schemas.openxmlformats.org/spreadsheetml/2006/main" count="2763" uniqueCount="776">
  <si>
    <t>1.</t>
  </si>
  <si>
    <t>2.</t>
  </si>
  <si>
    <t>3.</t>
  </si>
  <si>
    <t>-</t>
  </si>
  <si>
    <t>4.</t>
  </si>
  <si>
    <t>5.</t>
  </si>
  <si>
    <t>6.</t>
  </si>
  <si>
    <t>7.</t>
  </si>
  <si>
    <t>8.</t>
  </si>
  <si>
    <r>
      <rPr>
        <u/>
        <sz val="10"/>
        <rFont val="Arial"/>
        <family val="2"/>
        <charset val="204"/>
      </rPr>
      <t>Содржина</t>
    </r>
    <r>
      <rPr>
        <u/>
        <sz val="10"/>
        <color theme="10"/>
        <rFont val="Arial"/>
        <family val="2"/>
        <charset val="204"/>
      </rPr>
      <t xml:space="preserve"> </t>
    </r>
    <r>
      <rPr>
        <u/>
        <sz val="10"/>
        <color rgb="FF1F5F9E"/>
        <rFont val="Arial"/>
        <family val="2"/>
        <charset val="204"/>
      </rPr>
      <t>/ Table of Contents</t>
    </r>
  </si>
  <si>
    <r>
      <t>Содржина</t>
    </r>
    <r>
      <rPr>
        <u/>
        <sz val="8"/>
        <color rgb="FF007DA0"/>
        <rFont val="Arial"/>
        <family val="2"/>
      </rPr>
      <t xml:space="preserve"> </t>
    </r>
    <r>
      <rPr>
        <u/>
        <sz val="8"/>
        <color rgb="FF1F5F9E"/>
        <rFont val="Arial"/>
        <family val="2"/>
      </rPr>
      <t>/ Table of Contents</t>
    </r>
  </si>
  <si>
    <t>www.mapas.mk</t>
  </si>
  <si>
    <t>31.12.2023</t>
  </si>
  <si>
    <t>ЕУР</t>
  </si>
  <si>
    <t>МКД</t>
  </si>
  <si>
    <t>4,50%; 24/10/23-24/10/24</t>
  </si>
  <si>
    <t>2,80%; 26/10/23-26/10/24</t>
  </si>
  <si>
    <t>IE -iShares MSCI ACWI UCITS ETF Acc</t>
  </si>
  <si>
    <t>IE -iShares Core MSCI Europe UCITS ETF EUR Acc</t>
  </si>
  <si>
    <t>IE -HSBC MSCI World UCITS ETF</t>
  </si>
  <si>
    <t>IE -SPDR MSCI World UCITS ETF</t>
  </si>
  <si>
    <t>IE -Xtrackers MSCI USA UCITS ETF 1C</t>
  </si>
  <si>
    <t>IE -Vanguard S&amp;P 500 UCITS ETF Acc</t>
  </si>
  <si>
    <t>IE -Vanguard FTSE Developed World UCITS ETF Acc</t>
  </si>
  <si>
    <t>IE -iShares Core S&amp;P 500 UCITS ETF USD (Acc)</t>
  </si>
  <si>
    <t>2.20%: 7/4/23-7/4/24</t>
  </si>
  <si>
    <t xml:space="preserve">DE - ISHARESSTOXX EUROPE 600 </t>
  </si>
  <si>
    <t>IE-VANGUARD FTSEAPXJ USDD</t>
  </si>
  <si>
    <t>US - VANGUARD S&amp;P 500 ETF</t>
  </si>
  <si>
    <t>US - SCHWAB US LARGE-CAP ETF</t>
  </si>
  <si>
    <t>US - ISHARES MSCI WORLD ETF</t>
  </si>
  <si>
    <t>US - VANGUARD FTSE PACIFIC ETF</t>
  </si>
  <si>
    <t>US - VANGUARD TOT WORLD STK ETF</t>
  </si>
  <si>
    <t>US - VANGUARD ESG INTL STOCK ETF</t>
  </si>
  <si>
    <t>US - VANGUARD ESG US STOCK ETF</t>
  </si>
  <si>
    <t>US -ISHARES TRUST ISHARES ESG AW</t>
  </si>
  <si>
    <t>US - ISHARES ESG AWARE MSCI USA</t>
  </si>
  <si>
    <t>US - VANGUARD FTSE EUROPE ETF</t>
  </si>
  <si>
    <t>5,25% 17/10/23-17/10/26</t>
  </si>
  <si>
    <t>2,00%24/01/22-24/01/24</t>
  </si>
  <si>
    <t>2,00% 02/07/22-02/07/24</t>
  </si>
  <si>
    <t>2,90% 13/06/22-13/06/24</t>
  </si>
  <si>
    <t>3,35% 05/08/22-05/08/24</t>
  </si>
  <si>
    <t>5,00% 21/07/23-21/07/25</t>
  </si>
  <si>
    <t>5,00%  15/08/23-15/08/25</t>
  </si>
  <si>
    <t>2,70% 29/01/20-29/01/24</t>
  </si>
  <si>
    <t>2,10% 07/10/21-10/07/24</t>
  </si>
  <si>
    <t>2,8% 16/01/23-16/01/25</t>
  </si>
  <si>
    <t>2,50% 13/05/22-13/05/25</t>
  </si>
  <si>
    <t xml:space="preserve">DE -  iShares STOXX Europe 600 UCITS ETF </t>
  </si>
  <si>
    <t>US - iShares MSCI ACWI ETF</t>
  </si>
  <si>
    <t>US - iShares ESG Aware MSCI USA ETF</t>
  </si>
  <si>
    <t>US - iShares ESG Aware MSCI EAFE ETF</t>
  </si>
  <si>
    <t xml:space="preserve">US - Vanguard FTSE All World ex-US ETF </t>
  </si>
  <si>
    <t>US - Vanguard S&amp;P 500 ETF</t>
  </si>
  <si>
    <t xml:space="preserve">US -Vanguard ESG International Stock ETF </t>
  </si>
  <si>
    <t xml:space="preserve">US - Vanguard ESG US Stock ETF </t>
  </si>
  <si>
    <t xml:space="preserve">US - SPDR S&amp;P 500 ETF Trust </t>
  </si>
  <si>
    <t>US - Xtrackers MSCI USA ESG LeadersEquity ETF</t>
  </si>
  <si>
    <t>2,1%: 02/11/2022 - 02/11/2024</t>
  </si>
  <si>
    <t>2,1%: 2/17/2022 - 02/17/2024</t>
  </si>
  <si>
    <t>2,05%:6/28/2021-6/28/2024</t>
  </si>
  <si>
    <t>3,2%: 11/25/2022-11/25/2023</t>
  </si>
  <si>
    <t>3,30%: 9/4/2019-9/4/2024</t>
  </si>
  <si>
    <t>3,30%:9/18/2019-9/18/2024</t>
  </si>
  <si>
    <t>3,30%:9/19/2019-9/19/2024</t>
  </si>
  <si>
    <t>3,30%:9/27/2019-9/27/2024</t>
  </si>
  <si>
    <t>3,30%:10/30/2019-10/30/2024</t>
  </si>
  <si>
    <t>2,80%:12/30/2019-12/30/2024</t>
  </si>
  <si>
    <t>2,80%:12/31/2019-12/31/2024</t>
  </si>
  <si>
    <t>2,15%:12/29/2021-12/29/2024</t>
  </si>
  <si>
    <t>2,15%:12/30/2021-12/30/2024</t>
  </si>
  <si>
    <t>3,50%:7/9/2023-7/9/2024</t>
  </si>
  <si>
    <t>CH - NESTLE N</t>
  </si>
  <si>
    <t>DE - Bayerische Motoren Werke AG</t>
  </si>
  <si>
    <t>DE - Siemens AG</t>
  </si>
  <si>
    <t>DE - Allianz SE</t>
  </si>
  <si>
    <t>FR - SANOFI</t>
  </si>
  <si>
    <t>FR - LVMH Moet Hennessy Louis Vuitton SA</t>
  </si>
  <si>
    <t>GB - SHELL PLC</t>
  </si>
  <si>
    <t>NL - AIRBUS SE</t>
  </si>
  <si>
    <t>US - ALPHABET INC</t>
  </si>
  <si>
    <t>US - JP MORGAN CHASE</t>
  </si>
  <si>
    <t>US - APPLE INC</t>
  </si>
  <si>
    <t>US - MICROSOFT CORP.</t>
  </si>
  <si>
    <t>US - VERIZON COMMUNICATIONS INC</t>
  </si>
  <si>
    <t>US - ESTEE LAUDER COMPANIES</t>
  </si>
  <si>
    <t>US - AMAZON.COM INC</t>
  </si>
  <si>
    <t>US - HONEYWELL INTERNATIONAL INC</t>
  </si>
  <si>
    <t>US - PAYPAL HOLDINGS INC</t>
  </si>
  <si>
    <t xml:space="preserve"> DE ISHARES STOXX EUROPE 600 UCITS ETF (DE)</t>
  </si>
  <si>
    <t>US - iShares Global Tech. ETF registered shares O.N.</t>
  </si>
  <si>
    <t>US Ishares TR  iBoxx Investment Grade Corporate bond ETF registered SHARES O.N.</t>
  </si>
  <si>
    <t>US ISHARES MSCI GLOBAL MIN VOL FACTOR</t>
  </si>
  <si>
    <t>US VANGUARD S&amp;P 500 ETF</t>
  </si>
  <si>
    <t>US VANECK GOLD MINERS ETF</t>
  </si>
  <si>
    <t>US ISHARES S&amp;P500 CONSUMER STAPLES SECTOR UCITS ETF</t>
  </si>
  <si>
    <t>US UTILITIES SELECT SECTOR SPDR</t>
  </si>
  <si>
    <t>US ISHARES CYBERSECURITY &amp; TECH</t>
  </si>
  <si>
    <t>US VANGUARD FTSE PACIFIC ETF</t>
  </si>
  <si>
    <t>US GLOBAL X VIDEO GAMES&amp; ESPORT</t>
  </si>
  <si>
    <t>US GLOBAL X AUTONOMOUS&amp;ELEC-ETF</t>
  </si>
  <si>
    <t>US ISHARES GLOBAL CLEAN ENERGY</t>
  </si>
  <si>
    <t>US INVESCO GLOBAL WATER ETF</t>
  </si>
  <si>
    <t>US SPDR S&amp;P KENSHO NEW ECONOMIE</t>
  </si>
  <si>
    <t>US FIDELITY FINANCIALS ETF</t>
  </si>
  <si>
    <t>US COMM SERV SELECT SECTOR SPDR</t>
  </si>
  <si>
    <t>US ARK FINTECH INNOVATION ETF</t>
  </si>
  <si>
    <t>US ETFMG PRIME MOBILE PAYMENTS</t>
  </si>
  <si>
    <t>US ISHARES SEMICONDUCTOR ETF</t>
  </si>
  <si>
    <t>US ISHARES U.S. MEDICAL DEVICES</t>
  </si>
  <si>
    <t>US HEALTH CARE SELECT SECTOR SPDR FUND</t>
  </si>
  <si>
    <t>1,80%; 23/03/22-23/03/24</t>
  </si>
  <si>
    <t>1,20%; 16/03/21-16/03/24</t>
  </si>
  <si>
    <t>2.5%%:5/2/23-5/2/24</t>
  </si>
  <si>
    <t>2.2%:3/23/23-4/23/24</t>
  </si>
  <si>
    <t>2,80%; 19/12/19-19/12/24</t>
  </si>
  <si>
    <t>1,50%; 16/03/21-15/03/24</t>
  </si>
  <si>
    <t>IE - Vanguard FTSE APXJ ETF</t>
  </si>
  <si>
    <t>DE-ISHARES STOXX EUROPE 600 DE</t>
  </si>
  <si>
    <t>US-VANGUARD S&amp;P 500 ETF</t>
  </si>
  <si>
    <t>US - ISHARES GLOBAL 100 ETF</t>
  </si>
  <si>
    <t>US - Vanguard Value ETF</t>
  </si>
  <si>
    <t>US - Vanguard FTSE PACIFIC ETF</t>
  </si>
  <si>
    <t>US - Ishares MSCI ACWI ETF</t>
  </si>
  <si>
    <t>US - ISHARES TRUST ISHARES ESG AW</t>
  </si>
  <si>
    <t>US - SPDR PORT S&amp;P 500 VALUE</t>
  </si>
  <si>
    <t>US - SPDR S&amp;P MIDCAP 400 ETF</t>
  </si>
  <si>
    <t>US -VANGUARD FTSE EUROPE ETF</t>
  </si>
  <si>
    <t xml:space="preserve"> 2,10% 25/02/2022-25/02/2024 </t>
  </si>
  <si>
    <t xml:space="preserve">2,10% 16/03/2022-16/04/2024 </t>
  </si>
  <si>
    <t xml:space="preserve">2,50% 20/04/2022-20/04/2025 </t>
  </si>
  <si>
    <t xml:space="preserve">2,50% 13/05/2022-13/05/2025 </t>
  </si>
  <si>
    <t>2.9%% 14/06/2022-14/06/2025</t>
  </si>
  <si>
    <t>2,00% 18/02/2022-18/02/2024</t>
  </si>
  <si>
    <t>2,80% 23/05/2022-23/05/2024</t>
  </si>
  <si>
    <t>2,80% 01/06/2022-01/06/2024</t>
  </si>
  <si>
    <t>2,90%13/06/2022-13/06/2024</t>
  </si>
  <si>
    <t>3,10% 20/06/2022-20/06/2024</t>
  </si>
  <si>
    <t>3,35% 05/08/2022-05/08/2024</t>
  </si>
  <si>
    <t>5,00%  21/07/2023 -21/07/2025</t>
  </si>
  <si>
    <t>5,00%  08/08/2023 -08/08/2025</t>
  </si>
  <si>
    <t>2,70% 29/01/2020-29/01/2024</t>
  </si>
  <si>
    <t>2,10% 21/09/2021-21/09/2024</t>
  </si>
  <si>
    <t>2,80% 30/12/2022-30/12/2024</t>
  </si>
  <si>
    <t>5,25%  17/10/2023-17/10/2026</t>
  </si>
  <si>
    <t>5,25%  21/12/2023-21/12/2026</t>
  </si>
  <si>
    <t>DE - iShares Core DAX UCITS ETF</t>
  </si>
  <si>
    <t>2,10%: 11/02/22-11/02/24</t>
  </si>
  <si>
    <t>2,60%: 20/04/22-20/04/25</t>
  </si>
  <si>
    <t>2,05%: 25/06/21-25/06/24</t>
  </si>
  <si>
    <t>2,05%: 28/06/21-28/06/24</t>
  </si>
  <si>
    <t>3,52%;07/09/23-06/09/24</t>
  </si>
  <si>
    <t>2,30%; 29/04/21-29/04/24</t>
  </si>
  <si>
    <t>3,80%; 24/11/23-24/11/24</t>
  </si>
  <si>
    <t>3,75%; 02/02/23-02/02/24</t>
  </si>
  <si>
    <t>3,30%; 16/08/19-16/08/24</t>
  </si>
  <si>
    <t>3,30%; 26/08/19-26/08/24</t>
  </si>
  <si>
    <t>3,30%; 04/09/19-04/09/24</t>
  </si>
  <si>
    <t>3,30%; 18/09/19-18/09/24</t>
  </si>
  <si>
    <t>3,30%; 30/10/19-30/10/24</t>
  </si>
  <si>
    <t>2,80%; 27/12/19-27/12/24</t>
  </si>
  <si>
    <t>2,20%; 26/10/20-26/10/24</t>
  </si>
  <si>
    <t>2,15%; 09/11/21-09/11/24</t>
  </si>
  <si>
    <t>2,15%; 11/11/21-11/11/24</t>
  </si>
  <si>
    <t>2,15%; 30/12/21-30/12/24</t>
  </si>
  <si>
    <t>2,60%; 19/04/22-19/04/25</t>
  </si>
  <si>
    <t>2,60%; 20/04/22-20/04/25</t>
  </si>
  <si>
    <t>2,60%; 29/04/22-29/04/25</t>
  </si>
  <si>
    <t>FR - Sanofi</t>
  </si>
  <si>
    <t xml:space="preserve">FR - LVMH Moet Hennessy Louis Vuitton </t>
  </si>
  <si>
    <t>GB - Shell PLC</t>
  </si>
  <si>
    <t>NL - Airbus SE</t>
  </si>
  <si>
    <t>CH - Nestle</t>
  </si>
  <si>
    <t>US - Microsoft Corp.</t>
  </si>
  <si>
    <t>US - Alphabet INC Class A</t>
  </si>
  <si>
    <t>US - JPMorgan Chase &amp; Co.</t>
  </si>
  <si>
    <t>US - Apple INC</t>
  </si>
  <si>
    <t>US - Alphabet INC Class C</t>
  </si>
  <si>
    <t>US - Verizon Communications INC</t>
  </si>
  <si>
    <t>US - Estee Lauder Companies INC</t>
  </si>
  <si>
    <t>US - Amazon.com INC</t>
  </si>
  <si>
    <t>US - Paypal Holdings INC</t>
  </si>
  <si>
    <t>US - Honeywell International INC</t>
  </si>
  <si>
    <t xml:space="preserve">DE - iShares STOXX Europe 600 UCITS ETF </t>
  </si>
  <si>
    <t>DE - iShares Euro STOXX BANKS 30-15 UCITS ETF</t>
  </si>
  <si>
    <t>IE - iShares S&amp;P500 CONSUMER STAPLES SECTOR</t>
  </si>
  <si>
    <t xml:space="preserve">US - iShares Global Tech. ETF </t>
  </si>
  <si>
    <t xml:space="preserve">US - iShares iBoxx $ Investment Grade Corporate Bond ETF </t>
  </si>
  <si>
    <t xml:space="preserve"> US -SPDR MSCI ACWI Eх-US ETF </t>
  </si>
  <si>
    <t>US - iShares MSCI Global Min Vol Factor ETF</t>
  </si>
  <si>
    <t xml:space="preserve">US - Vanguard S&amp;P 500 ETF </t>
  </si>
  <si>
    <t>US - VanEck Gold Miners UCITS ETF</t>
  </si>
  <si>
    <t>US - Vanguard FTSE Pacific ETF</t>
  </si>
  <si>
    <t>US - iShares Cybersecurity and Tech ETF</t>
  </si>
  <si>
    <t xml:space="preserve">US -Utilities Select Sector SPDR Fund ETF </t>
  </si>
  <si>
    <t>US - Global X Video Games &amp; Esports ETF</t>
  </si>
  <si>
    <t>US - Global X Autonomous &amp; Electric Vehicles ETF</t>
  </si>
  <si>
    <t>US - iShares Global Clean Energy ETF</t>
  </si>
  <si>
    <t xml:space="preserve">US - Invesco Global Water ETF </t>
  </si>
  <si>
    <t>US - SPDR S&amp;P Kensho New Economies Composite ETF</t>
  </si>
  <si>
    <t xml:space="preserve">US - Fidelity MSCI Financials Index ETF </t>
  </si>
  <si>
    <t>US - The Communication Services Select Sector SPDR Fund ETF</t>
  </si>
  <si>
    <t xml:space="preserve">US- ETFMG Prime Mobile Payments ETF </t>
  </si>
  <si>
    <t xml:space="preserve">US - ARK Fintech Innovation ETF </t>
  </si>
  <si>
    <t xml:space="preserve">US - iShares Semiconductor ETF </t>
  </si>
  <si>
    <t>US - iShares U.S. Medical Devices ETF</t>
  </si>
  <si>
    <t>US - Health Care Select Sector SPDR Fund  ETF</t>
  </si>
  <si>
    <t>Continuous bond for 15 years.; 5,00%; 17/11/2037</t>
  </si>
  <si>
    <t>Continuous bond for 15 years.; 5,20%; 01/12/2037</t>
  </si>
  <si>
    <t>Continuous bond for 15 years; 5,15%; 29/12/2037</t>
  </si>
  <si>
    <t>Continuous bond for 15 years; 5,40%; 29/12/2037</t>
  </si>
  <si>
    <t>Continuous bond for 15 years; 5,40%; 12/01/2038</t>
  </si>
  <si>
    <t>Continuous bond for 15 years; 5,60%; 09/01/2038</t>
  </si>
  <si>
    <t>Continuous bond for 15 years; 5,90%; 30/03/2038</t>
  </si>
  <si>
    <t>Continuous bond for 15 years; 6,15%; 13/07/2038</t>
  </si>
  <si>
    <t>Continuous bond for 15 years; 6,15%; 04/08/2038</t>
  </si>
  <si>
    <t>Continuous bond for 15 years; 6,15%; 07/09/2038</t>
  </si>
  <si>
    <t>Continuous bond for 15 years; 6,15%; 21/09/2038</t>
  </si>
  <si>
    <t>Continuous bond for 15 years; 6,15%; 14/12/2038</t>
  </si>
  <si>
    <t>Continuous bond for 15 years; 6,15%; 28/12/2038</t>
  </si>
  <si>
    <t>Total state bonds</t>
  </si>
  <si>
    <t>Short term notes</t>
  </si>
  <si>
    <t>State notes</t>
  </si>
  <si>
    <t>RNM</t>
  </si>
  <si>
    <t>Total state notes</t>
  </si>
  <si>
    <t>12-month state notes 4,25%; 27/11/2024</t>
  </si>
  <si>
    <t>MKD</t>
  </si>
  <si>
    <t>Deposits</t>
  </si>
  <si>
    <t>Kapital bank AD Skopje</t>
  </si>
  <si>
    <t>Silk Road Bank AD Skopje</t>
  </si>
  <si>
    <t>Bonds</t>
  </si>
  <si>
    <t>State bonds</t>
  </si>
  <si>
    <t>Instrument</t>
  </si>
  <si>
    <t>Currency</t>
  </si>
  <si>
    <t>Nominal value/number of shares</t>
  </si>
  <si>
    <t>% of the total funds</t>
  </si>
  <si>
    <t>Issuer</t>
  </si>
  <si>
    <t>Domestic intruments</t>
  </si>
  <si>
    <t>Denationalization bond; RMDEN20; 10years.; 2,0%; 01/06/2031</t>
  </si>
  <si>
    <t>Denationalization bond; RMDEN21; 10 years.; 2,0%; 01/06/2032</t>
  </si>
  <si>
    <t>EUR</t>
  </si>
  <si>
    <t>Total deposits in banks</t>
  </si>
  <si>
    <t>Shares</t>
  </si>
  <si>
    <t>common shares</t>
  </si>
  <si>
    <t>Alkaloid AD Skopje</t>
  </si>
  <si>
    <t>MAKEDONIJA TURIST AD SKOPJE</t>
  </si>
  <si>
    <t>NLB BANK AD SKOPJE</t>
  </si>
  <si>
    <t>MAKEDONSKI TELEKOM AD SKOPJE</t>
  </si>
  <si>
    <t>STOPANSKA BANKA AD SKOPJE</t>
  </si>
  <si>
    <t>MAKPETROL AD SKOPJE</t>
  </si>
  <si>
    <t>Total shares</t>
  </si>
  <si>
    <t>Total dommestic intruments</t>
  </si>
  <si>
    <t>Securities issued from issuers located in EU and OECD</t>
  </si>
  <si>
    <t xml:space="preserve">Bonds </t>
  </si>
  <si>
    <t>State bond 12 years. 2,875%  26/05/2028</t>
  </si>
  <si>
    <t>USD</t>
  </si>
  <si>
    <t xml:space="preserve">Total </t>
  </si>
  <si>
    <t>Republic of Romania</t>
  </si>
  <si>
    <t>Investment funds</t>
  </si>
  <si>
    <t>stakes in an investment fund</t>
  </si>
  <si>
    <t>Total number of shares and stakes in an investment fund</t>
  </si>
  <si>
    <t>Foreign instruments Total</t>
  </si>
  <si>
    <t>Investments Total</t>
  </si>
  <si>
    <t>Receivables</t>
  </si>
  <si>
    <t>Cash resources</t>
  </si>
  <si>
    <t>Continuous bond for 15 years; 2,50% 17/06/2036</t>
  </si>
  <si>
    <t>Continuous bond for 15 years; 2,50% 16/09/2036</t>
  </si>
  <si>
    <t>Continuous bond for 15 years; 2,50% 14/10/2036</t>
  </si>
  <si>
    <t>Continuous bond for 15 years; 2,60% 13/01/2037</t>
  </si>
  <si>
    <t>Continuous bond for 15 years; 2,90% 03/03/2037</t>
  </si>
  <si>
    <t>Continuous bond for 15 years; 3,10% 12/05/2037</t>
  </si>
  <si>
    <t>Continuous bond for 15 years; 3,70% 16/06/2037</t>
  </si>
  <si>
    <t>Continuous bond for 15 years; 4,20% 04/08/2037</t>
  </si>
  <si>
    <t>Continuous bond for 15 years; 4,00% 18/08/2037</t>
  </si>
  <si>
    <t>Continuous bond for 15 years; 4,00% 09/09/2037</t>
  </si>
  <si>
    <t>Continuous bond for 15 years; 4,20% 09/09/2037</t>
  </si>
  <si>
    <t>Continuous bond for 15 years; 4,40% 13/10/2037</t>
  </si>
  <si>
    <t>Continuous bond for 15 years; 5,00% 17/11/2037</t>
  </si>
  <si>
    <t>Continuous bond for 15 years; 5,40% 29/12/2037</t>
  </si>
  <si>
    <t>Continuous bond for 15 years; 5,40% 12/01/2038</t>
  </si>
  <si>
    <t>Continuous bond for 15 years; 5,60% 09/02/2038</t>
  </si>
  <si>
    <t>Continuous bond for 15 years; 5,90% 30/03/2038</t>
  </si>
  <si>
    <t>Continuous bond for 15 years; 5,90% 03/03/2038</t>
  </si>
  <si>
    <t>Continuous bond for 15 years; 5,90% 15/06/2038</t>
  </si>
  <si>
    <t>Continuous bond for 15 years; 5,90% 11/05/2038</t>
  </si>
  <si>
    <t>Continuous bond for 15 years; 6,15% 17/07/2038</t>
  </si>
  <si>
    <t>Continuous bond for 15 years; 6,15% 20/07/2038</t>
  </si>
  <si>
    <t>Continuous bond for 15 years; 6,15% 11/06/2038</t>
  </si>
  <si>
    <t>Continuous bond for  30 years; 4,30% 19/7/2049</t>
  </si>
  <si>
    <t>Halk bank AD Skopje</t>
  </si>
  <si>
    <t>stake in an investment fund</t>
  </si>
  <si>
    <t>Total domestic instruments</t>
  </si>
  <si>
    <t>Total depsits in banks</t>
  </si>
  <si>
    <t>OIF VFP Cash Deposit</t>
  </si>
  <si>
    <t>OIF General Cash Deposit</t>
  </si>
  <si>
    <t>OIF VFP Premium Invest</t>
  </si>
  <si>
    <t>ProCredit Bank AD Skopje</t>
  </si>
  <si>
    <t>Halk Bank AD Skopje</t>
  </si>
  <si>
    <t>Sparkase Bank AD Skopje</t>
  </si>
  <si>
    <t>TTK AD Bank Skope</t>
  </si>
  <si>
    <t>Prokredit bank AD Skopje</t>
  </si>
  <si>
    <t>Sparkasse AD Skopje</t>
  </si>
  <si>
    <t>Denationalization bond; RMDEN13; 10 years.; 2,00%; 01/06/2024</t>
  </si>
  <si>
    <t>Denationalization bond; RMDEN14; 10 years.; 2,00%; 01/06/2025</t>
  </si>
  <si>
    <t>Denationalization bond; RMDEN15; 10 years.; 2,00%; 01/06/2026</t>
  </si>
  <si>
    <t>Denationalization bond; RMDEN16:10 years.; 2,00%:01/06/2027</t>
  </si>
  <si>
    <t>Denationalization bond; RMDEN19:10 years.; 2,00%:01/06/2030</t>
  </si>
  <si>
    <t>Denationalization bond; RMDEN21:10 years.; 2,00%:01/06/2032</t>
  </si>
  <si>
    <t>Continuous bond for 10 years; 5,00% 02/05/2024</t>
  </si>
  <si>
    <t>Continuous bond for 10 years; 5,00% 03/07/2024</t>
  </si>
  <si>
    <t>Continuous bond for 10 years; 5,00% 21/08/2024</t>
  </si>
  <si>
    <t>Continuous bond for 10 years; 4,80% 02/10/2024</t>
  </si>
  <si>
    <t>Continuous bond for 10 years; 4,80% 16/10/2024</t>
  </si>
  <si>
    <t>Continuous bond for 10 years; 3,50% 29/01/2025</t>
  </si>
  <si>
    <t>Continuous bond for 10 years; 3.50% 21/05/2025</t>
  </si>
  <si>
    <t>Continuous bond for 10 years; 3,80% 25/06/2025</t>
  </si>
  <si>
    <t>Continuous bond for 10 years; 3,80% 09/07/2025</t>
  </si>
  <si>
    <t>Continuous bond for 15 years; 3,50% 06/08/2025</t>
  </si>
  <si>
    <t>Continuous bond for 10 years; 3,80% 20/08/2025</t>
  </si>
  <si>
    <t>Continuous bond for 10 years; 3,80% 27/08/2025</t>
  </si>
  <si>
    <t>Continuous bond for 2 years; 4,75% 05/10/2025</t>
  </si>
  <si>
    <t>Continuous bond for 10 years; 3,50% 24/12/2025</t>
  </si>
  <si>
    <t>Continuous bond for 10 years; 3,50% 14/01/2026</t>
  </si>
  <si>
    <t>Continuous bond for 10 years; 3,70% 07/04/2026</t>
  </si>
  <si>
    <t>Continuous bond for 10 years; 3,90% 18/08/2026</t>
  </si>
  <si>
    <t>Continuous bond for 10 years; 3,70% 18/08/2026</t>
  </si>
  <si>
    <t>Continuous bond for 15 years; 4,00% 12/03/2030</t>
  </si>
  <si>
    <t>Continuous bond for 15 years; 4,00% 26/03/2030</t>
  </si>
  <si>
    <t>Continuous bond for 15 years; 4.00% 16/04/2030</t>
  </si>
  <si>
    <t>Continuous bond for 15 years; 4.00% 07/05/2030</t>
  </si>
  <si>
    <t>Continuous bond for 15 years; 4,00% 04/06/2030</t>
  </si>
  <si>
    <t>Continuous bond for 15 years; 4,00% 25/06/2030</t>
  </si>
  <si>
    <t>Continuous bond for 15 years; 4,00% 09/07/2030</t>
  </si>
  <si>
    <t>Continuous bond for 15 years; 4,00% 30/07/2030</t>
  </si>
  <si>
    <t>Continuous bond for 15 years; 4,30% 28/01/2031</t>
  </si>
  <si>
    <t>Continuous bond for 15 years; 4,30% 11/02/2031</t>
  </si>
  <si>
    <t>Continuous bond for 15 years; 4,30% 22/09/2031</t>
  </si>
  <si>
    <t>Continuous bond for 15 years; 4,30% 29/09/2031</t>
  </si>
  <si>
    <t>Continuous bond for 15 years; 4,30% 14/10/2031</t>
  </si>
  <si>
    <t>Continuous bond for 15 years; 4,30% 03/11/2031</t>
  </si>
  <si>
    <t>Continuous bond for 15 years; 4,30% 01/12/2031</t>
  </si>
  <si>
    <t>Continuous bond for 15 years; 4,30% 22/12/2031</t>
  </si>
  <si>
    <t>Continuous bond for 15 years; 4,10% 12/01/2032</t>
  </si>
  <si>
    <t>Continuous bond for 15 years; 3,80% 26/01/2032</t>
  </si>
  <si>
    <t>Continuous bond for 15 years; 3,80% 16/02/2032</t>
  </si>
  <si>
    <t>Continuous bond for 15 years; 3,80% 09/03/2032</t>
  </si>
  <si>
    <t>Continuous bond for 15 years; 3,80% 23/03/2032</t>
  </si>
  <si>
    <t>Continuous bond for 15 years; 3,80% 30/03/2032</t>
  </si>
  <si>
    <t>Continuous bond for 15 years; 3,80% 04/05/2032</t>
  </si>
  <si>
    <t>Continuous bond for 15 years; 3,80% 08/06/2032</t>
  </si>
  <si>
    <t>Continuous bond for 15 years; 3,80% 22/06/2032</t>
  </si>
  <si>
    <t>Continuous bond for 15 years; 3,80% 29/06/2032</t>
  </si>
  <si>
    <t>Continuous bond for 15 years; 3,80% 06/07/2032</t>
  </si>
  <si>
    <t>Continuous bond for 15 years; 3,80% 05/10/2032</t>
  </si>
  <si>
    <t>Continuous bond for 15 years; 3,80% 19/10/2032</t>
  </si>
  <si>
    <t>Continuous bond for 15 years; 3,80% 02/11/2032</t>
  </si>
  <si>
    <t>Continuous bond for 15 years; 3,80% 23/11/2032</t>
  </si>
  <si>
    <t>Continuous bond for 15 years; 3,80% 30/11/2032</t>
  </si>
  <si>
    <t>Continuous bond for 15 years; 3,80% 07/12/2032</t>
  </si>
  <si>
    <t>Continuous bond for 15 years; 3,80% 11/01/2033</t>
  </si>
  <si>
    <t>Continuous bond for 15 years; 3,70% 25/01/2033</t>
  </si>
  <si>
    <t>Continuous bond for 15 years; 3,20% 25/01/2033</t>
  </si>
  <si>
    <t>Continuous bond for 15 years; 3,20% 15/02/2033</t>
  </si>
  <si>
    <t>Continuous bond for 15 years; 3,50% 07/06/2033</t>
  </si>
  <si>
    <t>Continuous bond for 15 years; 3,40% 20/09/2033</t>
  </si>
  <si>
    <t>Continuous bond for 15 years; 2,90% 01/11/2033</t>
  </si>
  <si>
    <t>Continuous bond for 15 years; 2,90% 22/11/2033</t>
  </si>
  <si>
    <t>Continuous bond for 15 years; 3,20% 28/02/2034</t>
  </si>
  <si>
    <t>Continuous bond for 15 years; 3,20% 16/05/2034</t>
  </si>
  <si>
    <t>Continuous bond for 15 years; 2,55% 08/08/2034</t>
  </si>
  <si>
    <t>Continuous bond for 15 years; 3,10% 19/09/2034</t>
  </si>
  <si>
    <t>Continuous bond for 15 years; 3,00% 07/11/2034</t>
  </si>
  <si>
    <t>Continuous bond for 15 years; 2,45% 06/12/2034</t>
  </si>
  <si>
    <t>Continuous bond for 15 years; 2,90% 13/02/2035</t>
  </si>
  <si>
    <t>Continuous bond for 15 years; 3,00% 18/06/2035</t>
  </si>
  <si>
    <t>Continuous bond for 15 years; 2,50% 29/10/2035</t>
  </si>
  <si>
    <t>Continuous bond for 15 years; 2,20% 03/12/2035</t>
  </si>
  <si>
    <t>Continuous bond for 15 years; 2,50% 14/01/2036</t>
  </si>
  <si>
    <t>Continuous bond for 15 years; 2,50% 04/03/2036</t>
  </si>
  <si>
    <t>Continuous bond for 15 years; 2,50% 15/04/2036</t>
  </si>
  <si>
    <t>Continuous bond for 15 years; 2,20%  15/04/2036</t>
  </si>
  <si>
    <t>Continuous bond for 15 years; 2,20% 17/06/2036</t>
  </si>
  <si>
    <t>Continuous bond for 15 years; 2,50% 05/08/2036</t>
  </si>
  <si>
    <t>Continuous bond for 15 years; 2,20% 18/11/2036</t>
  </si>
  <si>
    <t>Continuous bond for 15 years; 3,70% 30/06/2037</t>
  </si>
  <si>
    <t>Continuous bond for 15 years: 4,20% 09/09/2037</t>
  </si>
  <si>
    <t>Continuous bond for 15 years: 4,40% 13/10/2037</t>
  </si>
  <si>
    <t>Continuous bond for 15 years; 5,15% 29/12/2037</t>
  </si>
  <si>
    <t>Continuous bond for 15 years; 6,15% 13/07/2038</t>
  </si>
  <si>
    <t>Continuous bond for 15 years; 6,15% 04/08/2038</t>
  </si>
  <si>
    <t>Continuous bond for 15 years; 6,15% 07/09/2038</t>
  </si>
  <si>
    <t>Continuous bond for 15 years; 6,15% 21/09/2038</t>
  </si>
  <si>
    <t>Continuous bond for 15 years; 6,15% 16/11/2038</t>
  </si>
  <si>
    <t>Continuous bond for 15 years; 6,15% 14/12/2038</t>
  </si>
  <si>
    <t>Continuous bond for 15 years; 5,90% 28/12/2038</t>
  </si>
  <si>
    <t>Continuous bond for 30 years; 4,85% 26/04/2048</t>
  </si>
  <si>
    <t>Continuous bond for 30 years; 4,60% 19/07/2048</t>
  </si>
  <si>
    <t>Continuous bond for 30 years; 4,50% 18/10/2048</t>
  </si>
  <si>
    <t>Continuous bond for 30 years; 4,30% 31/01/2049</t>
  </si>
  <si>
    <t>Continuous bond for 30 years; 4,30% 18/04/2049</t>
  </si>
  <si>
    <t>Continuous bond for 30 years; 4,30% 18/07/2049</t>
  </si>
  <si>
    <t>Continuous bond for 30 years; 4,10% 31/10/2049</t>
  </si>
  <si>
    <t>Continuous bond for 30 years; 4,00% 30/01/2050</t>
  </si>
  <si>
    <t>Continuous bond for 30 years; 4,00% 30/04/2050</t>
  </si>
  <si>
    <t>Continuous bond for 30 years; 4,10% 06/08/2050</t>
  </si>
  <si>
    <t>Deposit</t>
  </si>
  <si>
    <t>Continuous bond for 10 years; 5,00% 24/07/2024</t>
  </si>
  <si>
    <t>Continuous bond for 10 years; 3,50% 09/07/2025</t>
  </si>
  <si>
    <t>Continuous bond for 15 years; 4,30% 17/03/2031</t>
  </si>
  <si>
    <t>Continuous bond for 15 years; 4,30% 31/03/2031</t>
  </si>
  <si>
    <t>Continuous bond for 15 years; 4,30% 09/06/2031</t>
  </si>
  <si>
    <t>Continuous bond for 15 years; 4,30% 18/08/2031</t>
  </si>
  <si>
    <t>Continuous bond for 15 years; 3,80% 06/04/2032</t>
  </si>
  <si>
    <t>Continuous bond for 15 years; 3,80% 20/07/2032</t>
  </si>
  <si>
    <t>Continuous bond for 15 years; 3,00% 09/08/2033</t>
  </si>
  <si>
    <t>Continuous bond for 15 years:3,10% 19/09/2034</t>
  </si>
  <si>
    <t>Continuous bond for 15 years:3,00%  07/11/2034</t>
  </si>
  <si>
    <t>Continuous bond for 15 years:3,00%  18/06/2035</t>
  </si>
  <si>
    <t>Continuous bond for 15 years:2,50% 29/10/2035</t>
  </si>
  <si>
    <t>Continuous bond for 15 years:2,50%  14/01/2036</t>
  </si>
  <si>
    <t>Continuous bond for 15 years:2.50%  15/04/2036</t>
  </si>
  <si>
    <t>Continuous bond for 15 years:2,50%    17/06/2036</t>
  </si>
  <si>
    <t>Continuous bond for 15 years :2,50%   05/08/2036</t>
  </si>
  <si>
    <t>Continuous bond for 15 years 2,50%  16/09/2036</t>
  </si>
  <si>
    <t>Continuous bond for 15 years 2,50%  14/10/2036</t>
  </si>
  <si>
    <t>Continuous bond for 15 years; 3,50% 16/06/2037</t>
  </si>
  <si>
    <t>Continuous bond for 15 years; 4,00% 04/08/2037</t>
  </si>
  <si>
    <t>Continuous bond for 15 years 5,40%  12/01/2038</t>
  </si>
  <si>
    <t>Continuous bond for 15 years 5,60%  09/02/2038</t>
  </si>
  <si>
    <t>Continuous bond for 15 years 5,90%  03/03/2038</t>
  </si>
  <si>
    <t>Continuous bond for 15 years 5,90%  30/03/2038</t>
  </si>
  <si>
    <t>Continuous bond for 15 years 5,65%  26/05/2038</t>
  </si>
  <si>
    <t>Continuous bond for 15 years 5,65%  15/06/2038</t>
  </si>
  <si>
    <t>Continuous bond for 15 years 6,15%  13/07/2038</t>
  </si>
  <si>
    <t>Continuous bond for 15 years 6,15%  07/09/2038</t>
  </si>
  <si>
    <t>Continuous bond for 15 years 6,15%  21/09/2038</t>
  </si>
  <si>
    <t>Continuous bond for 15 years 6,15%  16/11/2038</t>
  </si>
  <si>
    <t>Continuous bond for 15 years 6,15%  14/12/2038</t>
  </si>
  <si>
    <t>Continuous bond for 15 years 5,90%  28/12/2038</t>
  </si>
  <si>
    <t>Continuous bond for 30 years; 4,30% 19/07/2049</t>
  </si>
  <si>
    <t>Continuous bond for 5 years; 2,75% 30/04/2027</t>
  </si>
  <si>
    <t>Continuous bond for 20 years; 2,375% 15/02/2042</t>
  </si>
  <si>
    <t>Continuous bond for 10 years; 2,875% 15/05/2032</t>
  </si>
  <si>
    <t>Continuous bond for 15 years; 1,75% 05/06/2035</t>
  </si>
  <si>
    <t>Cooperative bond for 6 years; 5,75% 27/01/2028</t>
  </si>
  <si>
    <t>USA</t>
  </si>
  <si>
    <t>CHF</t>
  </si>
  <si>
    <t>State notes 182 days;  99.697396% 18/01/2024</t>
  </si>
  <si>
    <t>State notes 182 days;  99.494444% 01/02/2024</t>
  </si>
  <si>
    <t>Alkaloid A.D. Skopje</t>
  </si>
  <si>
    <t>Macedonia Tourist A.D. Skopje</t>
  </si>
  <si>
    <t>VV Tikvesh A.D. Kavadarci</t>
  </si>
  <si>
    <t>Vitaminka A.D. Adhere</t>
  </si>
  <si>
    <t>Replek AD Skopje</t>
  </si>
  <si>
    <t>Fersped A.D. Skopje</t>
  </si>
  <si>
    <t>Makedonski Telekomunikacii AD Skopje</t>
  </si>
  <si>
    <t>Prilepska Pivarnica AD Prilep</t>
  </si>
  <si>
    <t>Universal Investment Bank AD Skopje</t>
  </si>
  <si>
    <t>Stopanska bank AD Bitola</t>
  </si>
  <si>
    <t>Republic of Austria</t>
  </si>
  <si>
    <t>Republic of Hungary</t>
  </si>
  <si>
    <t xml:space="preserve">Total shares </t>
  </si>
  <si>
    <t>Total State notes</t>
  </si>
  <si>
    <t>OIF KB Publicum Cash</t>
  </si>
  <si>
    <t>Denationalization bond; RMDEN13; 10 years.; 2,0%; 01/06/24</t>
  </si>
  <si>
    <t>Denationalization bond; RMDEN14; 10 years.; 2,0%; 01/06/25</t>
  </si>
  <si>
    <t>Denationalization bond; RMDEN15; 10 years.; 2,0%; 01/06/26</t>
  </si>
  <si>
    <t>Denationalization bond; RMDEN16; 10 years.; 2,0%; 01/06/27</t>
  </si>
  <si>
    <t>Denationalization bond; RMDEN17; 10 years.; 2,0%; 01/06/28</t>
  </si>
  <si>
    <t>Denationalization bond; RMDEN18; 10 years.; 2,0%; 01/06/29</t>
  </si>
  <si>
    <t>Denationalization bond; RMDEN19; 10 years.; 2,0%; 01/06/29</t>
  </si>
  <si>
    <t>Denationalization bond; RMDEN20; 10 years.; 2,0%; 01/06/29</t>
  </si>
  <si>
    <t>Corporate bonds</t>
  </si>
  <si>
    <t>Total corporate bonds</t>
  </si>
  <si>
    <t>Perpetual bond 9% until 01/03/2024 and 11% after the end of the first 5 years</t>
  </si>
  <si>
    <t>Denationalization bond RMDEN18; 10 years.; 2,0%; 01/06/29</t>
  </si>
  <si>
    <t>Continuous bond for 2 years; .0.60% 28/01/2023</t>
  </si>
  <si>
    <t>Continuous bond for 15 years; 4,00% 07/05/2030</t>
  </si>
  <si>
    <t>Continuous bond for 15 years; 4,00% 17/09/2030</t>
  </si>
  <si>
    <t>Continuous bond for 15 years; 2.50% 04/03/2036</t>
  </si>
  <si>
    <t>Continuous bond for 15 years; 2,60% 14/10/2036</t>
  </si>
  <si>
    <t>Continuous bond for 15 years; 2.60% 13/01/2037</t>
  </si>
  <si>
    <t>Continuous bond for 15 years; 2.90% 03/03/2037</t>
  </si>
  <si>
    <t>Continuous bond for 15 years; 3.10% 12/05/2037</t>
  </si>
  <si>
    <t>Continuous bond for 15 years; 3.70% 16/06/2037</t>
  </si>
  <si>
    <t>Continuous bond for 15 years; 4.40% 13/10/2037</t>
  </si>
  <si>
    <t>Continuous bond for 15 years; 5.15% 29/12/2037</t>
  </si>
  <si>
    <t>Continuous bond for 15 years; 5,20% 01/12/2037</t>
  </si>
  <si>
    <t>Continuous bond for 15 years; 5,40% 29/01/2038</t>
  </si>
  <si>
    <t>Continuous bond for 15 years; 5,60% 19/02/2038</t>
  </si>
  <si>
    <t>Continuous bond for 15 years; 5,90% 30/08/2038</t>
  </si>
  <si>
    <t>Continuous bond for 15 years; 6.15% 14/12/2038</t>
  </si>
  <si>
    <t>Continuous bond for 15 years; 6.15% 16/11/2038</t>
  </si>
  <si>
    <t>Continuous bond for 15 years; 6.15% 21/09/2038</t>
  </si>
  <si>
    <t>Continuous bond for 15 years; 6.15% 07/09/2038</t>
  </si>
  <si>
    <t>Continuous bond for 15 years; 6.15% 08/04/2038</t>
  </si>
  <si>
    <t>Continuous bond for 15 years; 6.15% 07/11/2038</t>
  </si>
  <si>
    <t>Continuous bond for 30 years; 4,10% 31/10/49</t>
  </si>
  <si>
    <t>Continuous bond for 30 years; 4.30% 31/10/49</t>
  </si>
  <si>
    <t xml:space="preserve">RNM </t>
  </si>
  <si>
    <t>Tota state bonds</t>
  </si>
  <si>
    <t>Central Cooperative Bank AD Skopje</t>
  </si>
  <si>
    <t xml:space="preserve">Halk Bank AD </t>
  </si>
  <si>
    <t>Skopje</t>
  </si>
  <si>
    <t>OIF General Top Brands</t>
  </si>
  <si>
    <t>stakes in an investment funds</t>
  </si>
  <si>
    <t>Table of contents</t>
  </si>
  <si>
    <t>Abbreviations</t>
  </si>
  <si>
    <t>Table 1:  Investment portfolio - SAVAm</t>
  </si>
  <si>
    <t>Table 2:  Investment portfolio - KBPm</t>
  </si>
  <si>
    <t>Table 3:  Investment portfolio - TRIGLAVm</t>
  </si>
  <si>
    <t>Table 4:  Investment portfolio -SAVAv</t>
  </si>
  <si>
    <t>Table 5:  Investment portfolio - KBPv</t>
  </si>
  <si>
    <t>Table 6:  Investment portfolio - TRIGLAVv</t>
  </si>
  <si>
    <t>Table 7:  Investment portfolio - VFPv</t>
  </si>
  <si>
    <t xml:space="preserve">Please make sure to cite the source when using the data. </t>
  </si>
  <si>
    <t>SAVAm</t>
  </si>
  <si>
    <t>KBPm</t>
  </si>
  <si>
    <t>TRIGLAVm</t>
  </si>
  <si>
    <t>SAVAv</t>
  </si>
  <si>
    <t>KBPv</t>
  </si>
  <si>
    <t>TRIGLAVv</t>
  </si>
  <si>
    <t>VFPv</t>
  </si>
  <si>
    <t>Republic of North Macedonia</t>
  </si>
  <si>
    <t>Notes</t>
  </si>
  <si>
    <t xml:space="preserve">SAVAm started to work on 1.1.2006 </t>
  </si>
  <si>
    <t>KPBm started to work on 1.1.2006</t>
  </si>
  <si>
    <t>TRIGLAVm started to work on 1.4.2019</t>
  </si>
  <si>
    <t>SAVAv started to work on 15.7.2009</t>
  </si>
  <si>
    <t>KBPv started to work on 21.12.2009.</t>
  </si>
  <si>
    <t>TRIGLAVv started to work on 1.3.2021</t>
  </si>
  <si>
    <t>VFPv started to work on 18.10.2022</t>
  </si>
  <si>
    <t>The source of the data on the structure of pension fund investments are the pension companies</t>
  </si>
  <si>
    <t>For safer retirement days</t>
  </si>
  <si>
    <t>Agency for Supervision of Fully Funded Pension Insurance</t>
  </si>
  <si>
    <t>Slavko Janevski 100, 1000 Skopje,</t>
  </si>
  <si>
    <t xml:space="preserve">tel: (+389 2) 3224-229 </t>
  </si>
  <si>
    <t>Nominal value / Number of shares</t>
  </si>
  <si>
    <t>Value in denars</t>
  </si>
  <si>
    <t>% of total resources</t>
  </si>
  <si>
    <t>Domestic instruments</t>
  </si>
  <si>
    <t>Denationalization bond; RMDEN13; 10 yrs..; 2,00%; 01/06/24</t>
  </si>
  <si>
    <t>Denationalization bond; RMDEN14; 10 yrs..; 2,00%; 01/06/25</t>
  </si>
  <si>
    <t>Denationalization bond; RMDEN15; 10 yrs..; 2,00%; 01/06/26</t>
  </si>
  <si>
    <t>Denationalization bond; RMDEN16; 10 yrs..; 2,00%; 01/06/27</t>
  </si>
  <si>
    <t>Denationalization bond; RMDEN18; 10 yrs..; 2,00%; 01/06/29</t>
  </si>
  <si>
    <t>Denationalization bond; RMDEN19; 10 yrs..; 2,00%; 01/06/30</t>
  </si>
  <si>
    <t>Denationalization bond; RMDEN20; 10 yrs..; 2,00%; 01/06/31</t>
  </si>
  <si>
    <t>Denationalization bond; RMDEN21; 10 yrs..; 2,00%; 01/06/32</t>
  </si>
  <si>
    <t>Continuous bond 10 yrs.; 5,00% 24/07/2024</t>
  </si>
  <si>
    <t xml:space="preserve">Continuous bond 10 yrs.; 5,00% 21/08/2024 </t>
  </si>
  <si>
    <t>Continuous bond 10 yrs.; 5,00% 04/09/2024</t>
  </si>
  <si>
    <t>Continuous bond 10 yrs.; 3,50% 09/07/2025</t>
  </si>
  <si>
    <t>Continuous bond 10 yrs.; 3,50% 23/07/2025</t>
  </si>
  <si>
    <t>Continuous bond 10 yrs.; 3,50% 06/08/2025</t>
  </si>
  <si>
    <t>Continuous bond 10 yrs.; 3,50% 27/08/2025</t>
  </si>
  <si>
    <t>Continuous bond 10 yrs.; 3,70% 18/08/2026</t>
  </si>
  <si>
    <t>Continuous bond 15 yrs.; 4,00%  12/02/2030</t>
  </si>
  <si>
    <t>Continuous bond 15 yrs.; 4,00% 26/02/2030</t>
  </si>
  <si>
    <t>Continuous bond 15 yrs.; 4,00% 12/03/2030</t>
  </si>
  <si>
    <t>Continuous bond 15 yrs.; 4,00% 26/03/2030</t>
  </si>
  <si>
    <t>Continuous bond 15 yrs.; 4,00% 16/04/2030</t>
  </si>
  <si>
    <t>Continuous bond 15 yrs.; 4,00% 07/05/2030</t>
  </si>
  <si>
    <t>Continuous bond 15 yrs.; 4,00% 04/06/2030</t>
  </si>
  <si>
    <t>Continuous bond 15 yrs.; 4,00% 09/07/2030</t>
  </si>
  <si>
    <t>Continuous bond 15 yrs.; 4,00% 29/10/2030</t>
  </si>
  <si>
    <t>Continuous bond 15 yrs.; 4,00% 14/01/2031</t>
  </si>
  <si>
    <t>Continuous bond 15 yrs.; 4,30% 22/01/2031</t>
  </si>
  <si>
    <t>Continuous bond 15 yrs.; 4,30% 11/02/2031</t>
  </si>
  <si>
    <t>Continuous bond 15 yrs.; 4,30% 17/03/2031</t>
  </si>
  <si>
    <t>Continuous bond 15 yrs.; 4,30% 31/03/2031</t>
  </si>
  <si>
    <t>Continuous bond 15 yrs.; 4,30% 14/04/2031</t>
  </si>
  <si>
    <t>Continuous bond 15 yrs.; 4,30% 09/06/2031</t>
  </si>
  <si>
    <t>Continuous bond 15 yrs.; 4,30% 18/08/2031</t>
  </si>
  <si>
    <t>Continuous bond 15 yrs.; 4,30% 22/09/2031</t>
  </si>
  <si>
    <t>Continuous bond 15 yrs.; 4,30% 29/09/2031</t>
  </si>
  <si>
    <t>Continuous bond 15 yrs.; 4,30% 03/11/2031</t>
  </si>
  <si>
    <t>Continuous bond 15 yrs.; 4,30% 01/12/2031</t>
  </si>
  <si>
    <t>Continuous bond 15 yrs.; 4,30% 22/12/2031</t>
  </si>
  <si>
    <t>Continuous bond 15 yrs.; 4,10% 12/01/2032</t>
  </si>
  <si>
    <t>Continuous bond 15 yrs.; 3,80% 26/01/2032</t>
  </si>
  <si>
    <t>Continuous bond 15 yrs.; 3,80% 16/02/2032</t>
  </si>
  <si>
    <t>Continuous bond 15 yrs.; 3,80% 09/03/2032</t>
  </si>
  <si>
    <t>Continuous bond 15 yrs.; 3,80% 23/03/2032</t>
  </si>
  <si>
    <t>Continuous bond 15 yrs.; 3,80% 06/04/2032</t>
  </si>
  <si>
    <t>Continuous bond 15 yrs.; 3,80% 04/05/2032</t>
  </si>
  <si>
    <t>Continuous bond 15 yrs.; 3,80% 08/06/2032</t>
  </si>
  <si>
    <t>Continuous bond 15 yrs.; 3,80% 22/06/2032</t>
  </si>
  <si>
    <t>Continuous bond 15 yrs.; 3,80% 29/06/2032</t>
  </si>
  <si>
    <t>Continuous bond 15 yrs.; 3,80% 06/07/2032</t>
  </si>
  <si>
    <t>Continuous bond 15 yrs.; 3,80% 20/07/2032</t>
  </si>
  <si>
    <t>Continuous bond 15 yrs.; 3,80% 10/08/2032</t>
  </si>
  <si>
    <t>Continuous bond 15 yrs.; 3,80% 17/08/2032</t>
  </si>
  <si>
    <t>Continuous bond 15 yrs.; 3,80% 21/09/2032</t>
  </si>
  <si>
    <t>Continuous bond 15 yrs.; 3,80% 05/10/2032</t>
  </si>
  <si>
    <t>Continuous bond 15 yrs.; 3,80% 19/10/2032</t>
  </si>
  <si>
    <t>Continuous bond 15 yrs.; 3,80% 02/11/2032</t>
  </si>
  <si>
    <t>Continuous bond 15 yrs.; 3,80% 23/11/2032</t>
  </si>
  <si>
    <t>Continuous bond 15 yrs.; 3,80% 30/11/2032</t>
  </si>
  <si>
    <t>Continuous bond 15 yrs.; 3,80% 07/12/2032</t>
  </si>
  <si>
    <t>Continuous bond 15 yrs.; 3,80% 11/01/2033</t>
  </si>
  <si>
    <t>Continuous bond 15 yrs.; 3,00% 21/06/2033</t>
  </si>
  <si>
    <t>Continuous bond 15 yrs.; 3,00% 09/08/2033</t>
  </si>
  <si>
    <t>Continuous bond 15 yrs.; 2,90% 01/11/2033</t>
  </si>
  <si>
    <t>Continuous bond 15 yrs.; 3,20% 28/02/2034</t>
  </si>
  <si>
    <t>Continuous bond 15 yrs.; 3,20% 16/05/2034</t>
  </si>
  <si>
    <t>Continuous bond 15 yrs.; 2,55% 08/08/2034</t>
  </si>
  <si>
    <t>Continuous bond 15 yrs.; 3,10% 19/09/2034</t>
  </si>
  <si>
    <t>Continuous bond 15 yrs.; 3,00% 07/11/2034</t>
  </si>
  <si>
    <t>Continuous bond 15 yrs.; 2,90% 13/02/2035</t>
  </si>
  <si>
    <t>Continuous bond 15 yrs.; 3.0% 18/06/2035</t>
  </si>
  <si>
    <t>Continuous bond 15 yrs.; 2,50% 29/10/2035</t>
  </si>
  <si>
    <t>Continuous bond 15 yrs.; 2,50% 14/01/2036</t>
  </si>
  <si>
    <t>Continuous bond 15 yrs.; 2,50% 15/04/2036</t>
  </si>
  <si>
    <t>Continuous bond 15 yrs.; 2,50% 17/06/2036</t>
  </si>
  <si>
    <t>Continuous bond 15 yrs.; 2,50% 05/08/2036</t>
  </si>
  <si>
    <t>Continuous bond 15 yrs.; 2,50% 16/09/2036</t>
  </si>
  <si>
    <t>Continuous bond 15 yrs.; 2,50% 14/10/2036</t>
  </si>
  <si>
    <t>Continuous bond 15 yrs.; 2.90% 03/03/2037</t>
  </si>
  <si>
    <t>Continuous bond 15 yrs.; 3,10% 12/05/2037</t>
  </si>
  <si>
    <t>Continuous bond 15 yrs.; 3.50% 16/06/2037</t>
  </si>
  <si>
    <t>Continuous bond 15 yrs.; 3,70% 16/06/2037</t>
  </si>
  <si>
    <t>Continuous bond 15 yrs.; 4,00% 04/08/2037</t>
  </si>
  <si>
    <t>Continuous bond 15 yrs.; 4,00% 18/08/2037</t>
  </si>
  <si>
    <t>Continuous bond 15 yrs.; 4,00% 09/09/2037</t>
  </si>
  <si>
    <t>Continuous bond 15 yrs.; 5,00% 17/11/2037</t>
  </si>
  <si>
    <t>Continuous bond 15 yrs.; 5,40% 29/12/2037</t>
  </si>
  <si>
    <t>Continuous bond 15 yrs.; 5,40% 12/01/2038</t>
  </si>
  <si>
    <t>Continuous bond 15 yrs.; 5,60% 09/02/2038</t>
  </si>
  <si>
    <t>Continuous bond 15 yrs.; 5,90% 03/03/2038</t>
  </si>
  <si>
    <t>Continuous bond 15 yrs.; 5,90% 30/03/2038</t>
  </si>
  <si>
    <t>Continuous bond 15 yrs.; 5,90% 11/05/2038</t>
  </si>
  <si>
    <t>Continuous bond 15 yrs.; 5,65% 26/05/2038</t>
  </si>
  <si>
    <t>Continuous bond 15 yrs.; 5,65% 15/06/2038</t>
  </si>
  <si>
    <t>Continuous bond 15 yrs.; 5,65% 29/06/2038</t>
  </si>
  <si>
    <t>Continuous bond 15 yrs.; 6,15% 13/07/2038</t>
  </si>
  <si>
    <t>Continuous bond 15 yrs.; 6,15% 20/07/2038</t>
  </si>
  <si>
    <t>Continuous bond 15 yrs.; 6,15% 07/09/2038</t>
  </si>
  <si>
    <t>Continuous bond 15 yrs.; 6,15% 21/09/2038</t>
  </si>
  <si>
    <t>Continuous bond 15 yrs.; 6,15% 16/11/2038</t>
  </si>
  <si>
    <t>Continuous bond 15 yrs.; 6,15% 14/12/2038</t>
  </si>
  <si>
    <t>Continuous bond 15 yrs.; 5,90% 28/12/2038</t>
  </si>
  <si>
    <t>Continuous bond 30 yrs.; 4,85% 26/04/2048</t>
  </si>
  <si>
    <t>Continuous bond 30 yrs.; 4,60% 19/07/2048</t>
  </si>
  <si>
    <t>Continuous bond 30 yrs.; 4,50% 18/10/2048</t>
  </si>
  <si>
    <t>Continuous bond 30 yrs.; 4,30% 31/01/2049</t>
  </si>
  <si>
    <t>Continuous bond 30 yrs.; 4,30% 18/04/2049</t>
  </si>
  <si>
    <t>Continuous bond 30 yrs.; 4,30% 19/07/2049</t>
  </si>
  <si>
    <t>Continuous bond 30 yrs.; 4,10% 31/10/2049</t>
  </si>
  <si>
    <t>Continuous bond 30 yrs.; 4,00% 30/01/2050</t>
  </si>
  <si>
    <t>Continuous bond 30 yrs.; 4,10% 06/08/2050</t>
  </si>
  <si>
    <t>Continuous bond 30 yrs.; 4,00% 30/04/2050</t>
  </si>
  <si>
    <t>State bonds total</t>
  </si>
  <si>
    <t xml:space="preserve">Corporate bonds </t>
  </si>
  <si>
    <t>Perpetual bond 9% until 01/03/2024 and 11% after the expiration of the first 5 yrs.</t>
  </si>
  <si>
    <t xml:space="preserve">Corporate bonds total 
</t>
  </si>
  <si>
    <t xml:space="preserve">Deposits </t>
  </si>
  <si>
    <t xml:space="preserve">Halk Bank AD Skopje </t>
  </si>
  <si>
    <t xml:space="preserve">Central Cooperative Bank AD Skopje </t>
  </si>
  <si>
    <t xml:space="preserve">Bank deposits total </t>
  </si>
  <si>
    <t xml:space="preserve">Shares </t>
  </si>
  <si>
    <t xml:space="preserve"> Alkaloid AD Skopje</t>
  </si>
  <si>
    <t>Teteks AD Tetovo</t>
  </si>
  <si>
    <t xml:space="preserve">Makedonija Turist AD Skopje </t>
  </si>
  <si>
    <t xml:space="preserve"> Fershped AD Skopje</t>
  </si>
  <si>
    <t>Tikvesh Wine Cellar</t>
  </si>
  <si>
    <t>Vitaminka AD Prilep</t>
  </si>
  <si>
    <t>Macedonian Telecommunications AD Skopje</t>
  </si>
  <si>
    <t>Shares total</t>
  </si>
  <si>
    <t>OIF Generali Cash Deposit</t>
  </si>
  <si>
    <t>OIF VPF Cash Deposit</t>
  </si>
  <si>
    <t xml:space="preserve">Shares and stakes in investment funds total 
</t>
  </si>
  <si>
    <t xml:space="preserve">Domestic instruments total 
</t>
  </si>
  <si>
    <t>Securities issued by issuers based in the EU and OECD</t>
  </si>
  <si>
    <t>Continuous bond 20 yrs.; 2,375% 15/02/2042</t>
  </si>
  <si>
    <t>Continuous bond 5 yrs.; 2,75% 30/04/2027</t>
  </si>
  <si>
    <t>Continuous bond 10 yrs.; 2,875% 15/05/2032</t>
  </si>
  <si>
    <t>Corporate bond 6 yrs.; 5,75% 27/01/2028</t>
  </si>
  <si>
    <t>Continuous bond 15 yrs.; 1,75% 05/06/2035</t>
  </si>
  <si>
    <t>Shortterm notes</t>
  </si>
  <si>
    <t xml:space="preserve">State notes </t>
  </si>
  <si>
    <t>State notes  182 days;  99.697396% 18/01/2024</t>
  </si>
  <si>
    <t>State notes  182 days;  99.494444% 01/02/2024</t>
  </si>
  <si>
    <t>State notes total</t>
  </si>
  <si>
    <t xml:space="preserve">Shares and stakes in investment funds total </t>
  </si>
  <si>
    <t xml:space="preserve">Foreign instruments total 
</t>
  </si>
  <si>
    <t>Investments total</t>
  </si>
  <si>
    <t xml:space="preserve">Receivables </t>
  </si>
  <si>
    <t xml:space="preserve">Cash resoursces </t>
  </si>
  <si>
    <t xml:space="preserve">Total funds </t>
  </si>
  <si>
    <t xml:space="preserve">State bonds   </t>
  </si>
  <si>
    <t>Denationalization bond; RMDEN20; 10 yrs..; 2,00%; 01/06/32</t>
  </si>
  <si>
    <t>Denationalization bond; RMDEN21; 10 yrs..; 2,00%; 01/06/31</t>
  </si>
  <si>
    <t>Continuous bond 10 yrs.; 5,00% 02/05/2024</t>
  </si>
  <si>
    <t>Continuous bond 10 yrs.; 5,0% 03/07/2024</t>
  </si>
  <si>
    <t>Continuous bond 10 yrs.; 5,00% 21/08/2024</t>
  </si>
  <si>
    <t>Continuous bond 10 yrs.; 4.80% 02/10/2024</t>
  </si>
  <si>
    <t>Continuous bond 10 yrs.; 3,80% 29/01/2025</t>
  </si>
  <si>
    <t>Continuous bond 10 yrs.; 3,80% 12/03/2025</t>
  </si>
  <si>
    <t>Continuous bond 10 yrs.; 3,80% 26/03/2025</t>
  </si>
  <si>
    <t>Continuous bond 10 yrs.; 3,80% 25/06/2025</t>
  </si>
  <si>
    <t>Continuous bond 10 yrs.; 3,80% 09/07/2025</t>
  </si>
  <si>
    <t>Continuous bond 10 yrs.; 3,80% 20/08/2025</t>
  </si>
  <si>
    <t>Continuous bond 10 yrs.; 3,80% 27/08/2025</t>
  </si>
  <si>
    <t>Continuous bond 10 yrs.; 3,80% 24/09/2025</t>
  </si>
  <si>
    <t>Continuous bond 2 yrs.; 4,75%  05/10/2025</t>
  </si>
  <si>
    <t>Continuous bond 10 yrs.; 3,50% 17/12/2025</t>
  </si>
  <si>
    <t>Continuous bond 10 yrs.; 3,50% 24/12/2025</t>
  </si>
  <si>
    <t>Continuous bond 10 yrs.; 3,50% 14/01/2026</t>
  </si>
  <si>
    <t>Continuous bond 10 yrs.; 3,90% 11/02/2026</t>
  </si>
  <si>
    <t>Continuous bond 10 yrs.; 3,90% 24/03/2026</t>
  </si>
  <si>
    <t>Continuous bond 10 yrs.; 3,90% 18/08/2026</t>
  </si>
  <si>
    <t>Continuous bond 15 yrs.; 4,00% 25/06/2030</t>
  </si>
  <si>
    <t>Continuous bond 15 yrs.; 4,00% 30/07/2030</t>
  </si>
  <si>
    <t>Continuous bond 15 yrs.; 4,00% 20/08/2030</t>
  </si>
  <si>
    <t>Continuous bond 15 yrs.; 4,00% 27/08/2030</t>
  </si>
  <si>
    <t>Continuous bond 15 yrs.; 4,00% 17/09/2030</t>
  </si>
  <si>
    <t>Continuous bond 15 yrs.; 4,00% 24/09/2030</t>
  </si>
  <si>
    <t>Continuous bond 15 yrs.; 4,00% 03/12/2030</t>
  </si>
  <si>
    <t>Continuous bond 15 yrs.; 4,30% 28/01/2031</t>
  </si>
  <si>
    <t>Continuous bond 15 yrs.; 4,30% 23/06/2031</t>
  </si>
  <si>
    <t>Continuous bond 15 yrs.; 4,30% 08/07/2031</t>
  </si>
  <si>
    <t>Continuous bond 15 yrs.; 4,30% 28/07/2031</t>
  </si>
  <si>
    <t>Continuous bond 15 yrs.; 4,30% 01/09/2031</t>
  </si>
  <si>
    <t>Continuous bond 15 yrs.; 4,30% 14/10/2031</t>
  </si>
  <si>
    <t>Continuous bond 15 yrs.; 3,80% 30/03/2032</t>
  </si>
  <si>
    <t>Continuous bond 15 yrs.; 3,80% 07/09/2032</t>
  </si>
  <si>
    <t>Continuous bond 15 yrs.; 3,20% 25/01/2033</t>
  </si>
  <si>
    <t>Continuous bond 15 yrs.; 3,70% 25/01/2033</t>
  </si>
  <si>
    <t>Continuous bond 15 yrs.; 3,20% 15/02/2033</t>
  </si>
  <si>
    <t>Continuous bond 15 yrs.; 3,20% 08/03/2033</t>
  </si>
  <si>
    <t>Continuous bond 15 yrs.; 3,50% 07/06/2033</t>
  </si>
  <si>
    <t>Continuous bond 15 yrs.; 3,40% 20/09/2033</t>
  </si>
  <si>
    <t>Continuous bond 15 yrs.; 2,90% 20/09/2033</t>
  </si>
  <si>
    <t>Continuous bond 15 yrs.; 2,90% 22/11/2033</t>
  </si>
  <si>
    <t>Continuous bond 15 yrs.; 2,45% 06/12/2034</t>
  </si>
  <si>
    <t>Continuous bond 15 yrs.; 3,00% 18/06/2035</t>
  </si>
  <si>
    <t>Continuous bond 15 yrs.; 2,20% 03/12/2035</t>
  </si>
  <si>
    <t>Continuous bond 15 yrs.; 2,50% 04/03/2036</t>
  </si>
  <si>
    <t>Continuous bond 15 yrs.; 2,20% 15/04/2036</t>
  </si>
  <si>
    <t>Continuous bond 15 yrs.; 2,20% 17/06/2036</t>
  </si>
  <si>
    <t>Continuous bond 15 yrs.; 2,20% 18/11/2036</t>
  </si>
  <si>
    <t>Continuous bond 15 yrs.; 2,60% 13/01/2037</t>
  </si>
  <si>
    <t>Continuous bond 15 yrs.; 2,90% 03/03/2037</t>
  </si>
  <si>
    <t>Continuous bond 15 yrs.; 3,70% 30/06/2037</t>
  </si>
  <si>
    <t>Continuous bond 15 yrs.; 4,20% 04/08/2037</t>
  </si>
  <si>
    <t>Continuous bond 15 yrs.; 4,20% 09/09/2037</t>
  </si>
  <si>
    <t>Continuous bond 15 yrs.; 4,40% 13/10/2037</t>
  </si>
  <si>
    <t>Continuous bond 15 yrs.; 5,20% 01/12/2037</t>
  </si>
  <si>
    <t>Continuous bond 15 yrs.; 5,15% 29/12/2037</t>
  </si>
  <si>
    <t>Continuous bond 15 yrs.; 5,65% 30/03/2038</t>
  </si>
  <si>
    <t>Continuous bond 15 yrs.; 5,90% 15/06/2038</t>
  </si>
  <si>
    <t>Continuous bond 15 yrs.; 6,15% 04/08/2038</t>
  </si>
  <si>
    <t>Continuous bond 15 yrs.; 5,90% 07/09/2038</t>
  </si>
  <si>
    <t xml:space="preserve">State bonds total  </t>
  </si>
  <si>
    <t>TTK BANKA AD Skopje</t>
  </si>
  <si>
    <t>Bank deposits total</t>
  </si>
  <si>
    <t>OIF VEGA Cash Deposit</t>
  </si>
  <si>
    <t xml:space="preserve">Domestic instruments total </t>
  </si>
  <si>
    <t xml:space="preserve">Securities issued by Issuers based in the EU and OECD </t>
  </si>
  <si>
    <t>Table of Contents</t>
  </si>
  <si>
    <t>Table 4: Investemnt portfolio-SAVAv</t>
  </si>
  <si>
    <t>Depistis in a banktotal</t>
  </si>
  <si>
    <t>Table 5: Investment portfolio-KBPv</t>
  </si>
  <si>
    <t>Table 6: Investment portfolio- TRIGLAVv</t>
  </si>
  <si>
    <t>Table 7: Investnet portfolio WFPv</t>
  </si>
  <si>
    <t>Value in MKD</t>
  </si>
  <si>
    <t>Table 3: Investment portfolio- TRIGLAVm</t>
  </si>
  <si>
    <t xml:space="preserve">Otvoren zadolzitelen penziski fond Sava penziski fond </t>
  </si>
  <si>
    <t xml:space="preserve">KB Prv otvoren zadolzitelen penziski fond - Skopje </t>
  </si>
  <si>
    <t>TRIGLAVm stands for the mandatory pension fund Trigalv otvoren zadolzitelen penziski fond - Skopje</t>
  </si>
  <si>
    <t>Otvoren dobrovolen penziski fond Sava penzija plus</t>
  </si>
  <si>
    <t>KB Prv otvoren dobrovolen penziski fond - Skopje</t>
  </si>
  <si>
    <t>Trigalv otvoren dobrovolen penziski fond - Skopje</t>
  </si>
  <si>
    <t>VFP otvoren dobrovolen penziski fond - Skopje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</si>
</sst>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д_е_н_._-;\-* #,##0.00\ _д_е_н_._-;_-* &quot;-&quot;??\ _д_е_н_._-;_-@_-"/>
    <numFmt numFmtId="165" formatCode="_-* #,##0.00\ _k_n_-;\-* #,##0.00\ _k_n_-;_-* &quot;-&quot;??\ _k_n_-;_-@_-"/>
    <numFmt numFmtId="166" formatCode="_([$€]* #,##0.00_);_([$€]* \(#,##0.00\);_([$€]* &quot;-&quot;??_);_(@_)"/>
    <numFmt numFmtId="167" formatCode="_-* #,##0.00\ &quot;kn&quot;_-;\-* #,##0.00\ &quot;kn&quot;_-;_-* &quot;-&quot;??\ &quot;kn&quot;_-;_-@_-"/>
    <numFmt numFmtId="168" formatCode="_-* #,##0.00&quot; &quot;[$€]_-;\-* #,##0.00&quot; &quot;[$€]_-;_-* &quot;-&quot;??&quot; &quot;[$€]_-;_-@_-"/>
    <numFmt numFmtId="169" formatCode="0.000%"/>
  </numFmts>
  <fonts count="100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rgb="FF007DA0"/>
      <name val="Arial"/>
      <family val="2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007DA0"/>
      <name val="Arial"/>
      <family val="2"/>
      <charset val="204"/>
    </font>
    <font>
      <sz val="9"/>
      <color rgb="FF007DA0"/>
      <name val="Arial"/>
      <family val="2"/>
    </font>
    <font>
      <b/>
      <sz val="11"/>
      <name val="Arial"/>
      <family val="2"/>
      <charset val="204"/>
    </font>
    <font>
      <i/>
      <sz val="9"/>
      <color rgb="FF007DA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9"/>
      <color rgb="FF5A3C92"/>
      <name val="Arial"/>
      <family val="2"/>
    </font>
    <font>
      <i/>
      <sz val="8"/>
      <name val="Arial"/>
      <family val="2"/>
    </font>
    <font>
      <sz val="9"/>
      <color rgb="FF5A3C92"/>
      <name val="Arial"/>
      <family val="2"/>
      <charset val="204"/>
    </font>
    <font>
      <sz val="8"/>
      <name val="StobiSerif Regular"/>
      <family val="3"/>
    </font>
    <font>
      <b/>
      <sz val="8"/>
      <name val="Arial"/>
      <family val="2"/>
      <charset val="238"/>
    </font>
    <font>
      <u/>
      <sz val="9"/>
      <name val="Arial"/>
      <family val="2"/>
    </font>
    <font>
      <u/>
      <sz val="9"/>
      <color rgb="FF5A3C92"/>
      <name val="Arial"/>
      <family val="2"/>
    </font>
    <font>
      <sz val="9"/>
      <color rgb="FF1F5F9E"/>
      <name val="Arial"/>
      <family val="2"/>
      <charset val="204"/>
    </font>
    <font>
      <sz val="10"/>
      <color rgb="FF1F5F9E"/>
      <name val="Arial"/>
      <family val="2"/>
      <charset val="204"/>
    </font>
    <font>
      <u/>
      <sz val="10"/>
      <color rgb="FF1F5F9E"/>
      <name val="Arial"/>
      <family val="2"/>
      <charset val="204"/>
    </font>
    <font>
      <sz val="8"/>
      <color rgb="FF1F5F9E"/>
      <name val="Arial"/>
      <family val="2"/>
    </font>
    <font>
      <u/>
      <sz val="8"/>
      <name val="Arial"/>
      <family val="2"/>
    </font>
    <font>
      <u/>
      <sz val="8"/>
      <color rgb="FF007DA0"/>
      <name val="Arial"/>
      <family val="2"/>
    </font>
    <font>
      <u/>
      <sz val="8"/>
      <color rgb="FF1F5F9E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F9FDF"/>
        <bgColor indexed="64"/>
      </patternFill>
    </fill>
    <fill>
      <patternFill patternType="solid">
        <fgColor rgb="FFC3DBF3"/>
        <bgColor indexed="64"/>
      </patternFill>
    </fill>
    <fill>
      <patternFill patternType="solid">
        <fgColor rgb="FF7BB0E5"/>
        <bgColor indexed="64"/>
      </patternFill>
    </fill>
    <fill>
      <patternFill patternType="solid">
        <fgColor rgb="FFD9E8F7"/>
        <bgColor indexed="64"/>
      </patternFill>
    </fill>
    <fill>
      <patternFill patternType="solid">
        <fgColor rgb="FFEBF3FB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F5F9E"/>
      </top>
      <bottom/>
      <diagonal/>
    </border>
    <border>
      <left/>
      <right/>
      <top style="thin">
        <color rgb="FF1F5F9E"/>
      </top>
      <bottom style="thin">
        <color rgb="FF1F5F9E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F5F9E"/>
      </bottom>
      <diagonal/>
    </border>
  </borders>
  <cellStyleXfs count="2397">
    <xf numFmtId="0" fontId="0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 vertical="top"/>
    </xf>
    <xf numFmtId="165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14" fillId="0" borderId="0">
      <alignment vertical="top"/>
    </xf>
    <xf numFmtId="165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0" fontId="18" fillId="0" borderId="0" applyFill="0" applyBorder="0" applyAlignment="0" applyProtection="0"/>
    <xf numFmtId="4" fontId="18" fillId="0" borderId="0" applyFill="0" applyBorder="0" applyAlignment="0" applyProtection="0"/>
    <xf numFmtId="0" fontId="18" fillId="0" borderId="0" applyNumberFormat="0" applyFill="0" applyBorder="0" applyAlignment="0" applyProtection="0"/>
    <xf numFmtId="10" fontId="18" fillId="0" borderId="0" applyFill="0" applyBorder="0" applyAlignment="0" applyProtection="0"/>
    <xf numFmtId="4" fontId="18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3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6" fillId="20" borderId="8" applyNumberFormat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167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 vertical="top"/>
    </xf>
    <xf numFmtId="164" fontId="35" fillId="0" borderId="0" applyFont="0" applyFill="0" applyBorder="0" applyAlignment="0" applyProtection="0"/>
    <xf numFmtId="0" fontId="35" fillId="0" borderId="0">
      <alignment vertical="top"/>
    </xf>
    <xf numFmtId="9" fontId="35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0" fontId="4" fillId="0" borderId="0"/>
    <xf numFmtId="0" fontId="2" fillId="36" borderId="0" applyNumberFormat="0" applyBorder="0" applyAlignment="0" applyProtection="0"/>
    <xf numFmtId="0" fontId="53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53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53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53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53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53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53" fillId="53" borderId="0" applyNumberFormat="0" applyBorder="0" applyAlignment="0" applyProtection="0"/>
    <xf numFmtId="0" fontId="2" fillId="53" borderId="0" applyNumberFormat="0" applyBorder="0" applyAlignment="0" applyProtection="0"/>
    <xf numFmtId="0" fontId="51" fillId="34" borderId="0" applyNumberFormat="0" applyBorder="0" applyAlignment="0" applyProtection="0"/>
    <xf numFmtId="0" fontId="54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42" borderId="0" applyNumberFormat="0" applyBorder="0" applyAlignment="0" applyProtection="0"/>
    <xf numFmtId="0" fontId="5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6" borderId="0" applyNumberFormat="0" applyBorder="0" applyAlignment="0" applyProtection="0"/>
    <xf numFmtId="0" fontId="54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50" borderId="0" applyNumberFormat="0" applyBorder="0" applyAlignment="0" applyProtection="0"/>
    <xf numFmtId="0" fontId="54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4" borderId="0" applyNumberFormat="0" applyBorder="0" applyAlignment="0" applyProtection="0"/>
    <xf numFmtId="0" fontId="54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31" borderId="0" applyNumberFormat="0" applyBorder="0" applyAlignment="0" applyProtection="0"/>
    <xf numFmtId="0" fontId="54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5" borderId="0" applyNumberFormat="0" applyBorder="0" applyAlignment="0" applyProtection="0"/>
    <xf numFmtId="0" fontId="54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9" borderId="0" applyNumberFormat="0" applyBorder="0" applyAlignment="0" applyProtection="0"/>
    <xf numFmtId="0" fontId="5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3" borderId="0" applyNumberFormat="0" applyBorder="0" applyAlignment="0" applyProtection="0"/>
    <xf numFmtId="0" fontId="54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7" borderId="0" applyNumberFormat="0" applyBorder="0" applyAlignment="0" applyProtection="0"/>
    <xf numFmtId="0" fontId="54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1" borderId="0" applyNumberFormat="0" applyBorder="0" applyAlignment="0" applyProtection="0"/>
    <xf numFmtId="0" fontId="54" fillId="51" borderId="0" applyNumberFormat="0" applyBorder="0" applyAlignment="0" applyProtection="0"/>
    <xf numFmtId="0" fontId="51" fillId="51" borderId="0" applyNumberFormat="0" applyBorder="0" applyAlignment="0" applyProtection="0"/>
    <xf numFmtId="0" fontId="41" fillId="25" borderId="0" applyNumberFormat="0" applyBorder="0" applyAlignment="0" applyProtection="0"/>
    <xf numFmtId="0" fontId="55" fillId="25" borderId="0" applyNumberFormat="0" applyBorder="0" applyAlignment="0" applyProtection="0"/>
    <xf numFmtId="0" fontId="41" fillId="25" borderId="0" applyNumberFormat="0" applyBorder="0" applyAlignment="0" applyProtection="0"/>
    <xf numFmtId="0" fontId="45" fillId="28" borderId="13" applyNumberFormat="0" applyAlignment="0" applyProtection="0"/>
    <xf numFmtId="0" fontId="56" fillId="28" borderId="13" applyNumberFormat="0" applyAlignment="0" applyProtection="0"/>
    <xf numFmtId="0" fontId="45" fillId="28" borderId="13" applyNumberFormat="0" applyAlignment="0" applyProtection="0"/>
    <xf numFmtId="0" fontId="47" fillId="29" borderId="16" applyNumberFormat="0" applyAlignment="0" applyProtection="0"/>
    <xf numFmtId="0" fontId="57" fillId="29" borderId="16" applyNumberFormat="0" applyAlignment="0" applyProtection="0"/>
    <xf numFmtId="0" fontId="47" fillId="29" borderId="16" applyNumberFormat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59" fillId="24" borderId="0" applyNumberFormat="0" applyBorder="0" applyAlignment="0" applyProtection="0"/>
    <xf numFmtId="0" fontId="40" fillId="24" borderId="0" applyNumberFormat="0" applyBorder="0" applyAlignment="0" applyProtection="0"/>
    <xf numFmtId="0" fontId="37" fillId="0" borderId="10" applyNumberFormat="0" applyFill="0" applyAlignment="0" applyProtection="0"/>
    <xf numFmtId="0" fontId="60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61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62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3" fillId="27" borderId="13" applyNumberFormat="0" applyAlignment="0" applyProtection="0"/>
    <xf numFmtId="0" fontId="65" fillId="27" borderId="13" applyNumberFormat="0" applyAlignment="0" applyProtection="0"/>
    <xf numFmtId="0" fontId="43" fillId="27" borderId="13" applyNumberFormat="0" applyAlignment="0" applyProtection="0"/>
    <xf numFmtId="0" fontId="46" fillId="0" borderId="15" applyNumberFormat="0" applyFill="0" applyAlignment="0" applyProtection="0"/>
    <xf numFmtId="0" fontId="66" fillId="0" borderId="15" applyNumberFormat="0" applyFill="0" applyAlignment="0" applyProtection="0"/>
    <xf numFmtId="0" fontId="46" fillId="0" borderId="15" applyNumberFormat="0" applyFill="0" applyAlignment="0" applyProtection="0"/>
    <xf numFmtId="0" fontId="42" fillId="26" borderId="0" applyNumberFormat="0" applyBorder="0" applyAlignment="0" applyProtection="0"/>
    <xf numFmtId="0" fontId="67" fillId="26" borderId="0" applyNumberFormat="0" applyBorder="0" applyAlignment="0" applyProtection="0"/>
    <xf numFmtId="0" fontId="42" fillId="2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17" applyNumberFormat="0" applyFont="0" applyAlignment="0" applyProtection="0"/>
    <xf numFmtId="0" fontId="52" fillId="30" borderId="17" applyNumberFormat="0" applyFont="0" applyAlignment="0" applyProtection="0"/>
    <xf numFmtId="0" fontId="12" fillId="30" borderId="17" applyNumberFormat="0" applyFont="0" applyAlignment="0" applyProtection="0"/>
    <xf numFmtId="0" fontId="12" fillId="30" borderId="17" applyNumberFormat="0" applyFont="0" applyAlignment="0" applyProtection="0"/>
    <xf numFmtId="0" fontId="12" fillId="30" borderId="17" applyNumberFormat="0" applyFont="0" applyAlignment="0" applyProtection="0"/>
    <xf numFmtId="0" fontId="12" fillId="30" borderId="17" applyNumberFormat="0" applyFont="0" applyAlignment="0" applyProtection="0"/>
    <xf numFmtId="0" fontId="12" fillId="30" borderId="17" applyNumberFormat="0" applyFont="0" applyAlignment="0" applyProtection="0"/>
    <xf numFmtId="0" fontId="2" fillId="30" borderId="17" applyNumberFormat="0" applyFont="0" applyAlignment="0" applyProtection="0"/>
    <xf numFmtId="0" fontId="4" fillId="0" borderId="0"/>
    <xf numFmtId="0" fontId="44" fillId="28" borderId="14" applyNumberFormat="0" applyAlignment="0" applyProtection="0"/>
    <xf numFmtId="0" fontId="68" fillId="28" borderId="14" applyNumberFormat="0" applyAlignment="0" applyProtection="0"/>
    <xf numFmtId="0" fontId="44" fillId="28" borderId="14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71" fillId="0" borderId="18" applyNumberFormat="0" applyFill="0" applyAlignment="0" applyProtection="0"/>
    <xf numFmtId="0" fontId="50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 vertical="top"/>
    </xf>
    <xf numFmtId="0" fontId="7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7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9" fontId="7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</cellStyleXfs>
  <cellXfs count="112">
    <xf numFmtId="0" fontId="0" fillId="0" borderId="0" xfId="0"/>
    <xf numFmtId="0" fontId="75" fillId="0" borderId="0" xfId="0" applyFont="1"/>
    <xf numFmtId="0" fontId="19" fillId="0" borderId="0" xfId="2357" applyFont="1"/>
    <xf numFmtId="0" fontId="5" fillId="0" borderId="0" xfId="0" applyFont="1"/>
    <xf numFmtId="0" fontId="0" fillId="0" borderId="0" xfId="0" applyAlignment="1">
      <alignment vertical="center" wrapText="1"/>
    </xf>
    <xf numFmtId="0" fontId="75" fillId="0" borderId="0" xfId="0" applyFont="1" applyAlignment="1">
      <alignment vertical="center"/>
    </xf>
    <xf numFmtId="0" fontId="86" fillId="0" borderId="0" xfId="0" applyFont="1"/>
    <xf numFmtId="0" fontId="84" fillId="0" borderId="0" xfId="0" applyFont="1"/>
    <xf numFmtId="0" fontId="89" fillId="0" borderId="0" xfId="0" applyFont="1"/>
    <xf numFmtId="0" fontId="96" fillId="0" borderId="0" xfId="0" applyFont="1"/>
    <xf numFmtId="0" fontId="84" fillId="55" borderId="0" xfId="0" applyFont="1" applyFill="1" applyAlignment="1">
      <alignment vertical="center" wrapText="1"/>
    </xf>
    <xf numFmtId="0" fontId="85" fillId="0" borderId="0" xfId="0" applyFont="1"/>
    <xf numFmtId="3" fontId="85" fillId="0" borderId="0" xfId="0" applyNumberFormat="1" applyFont="1" applyAlignment="1">
      <alignment horizontal="right"/>
    </xf>
    <xf numFmtId="0" fontId="97" fillId="0" borderId="0" xfId="2357" applyFont="1"/>
    <xf numFmtId="3" fontId="84" fillId="58" borderId="0" xfId="0" applyNumberFormat="1" applyFont="1" applyFill="1" applyAlignment="1">
      <alignment horizontal="right" vertical="center" wrapText="1"/>
    </xf>
    <xf numFmtId="3" fontId="84" fillId="56" borderId="19" xfId="0" applyNumberFormat="1" applyFont="1" applyFill="1" applyBorder="1" applyAlignment="1">
      <alignment horizontal="right" vertical="center" wrapText="1"/>
    </xf>
    <xf numFmtId="3" fontId="84" fillId="56" borderId="19" xfId="0" applyNumberFormat="1" applyFont="1" applyFill="1" applyBorder="1" applyAlignment="1">
      <alignment horizontal="right" vertical="center"/>
    </xf>
    <xf numFmtId="3" fontId="84" fillId="56" borderId="20" xfId="0" applyNumberFormat="1" applyFont="1" applyFill="1" applyBorder="1" applyAlignment="1">
      <alignment horizontal="right" vertical="center" wrapText="1"/>
    </xf>
    <xf numFmtId="3" fontId="84" fillId="56" borderId="20" xfId="0" applyNumberFormat="1" applyFont="1" applyFill="1" applyBorder="1" applyAlignment="1">
      <alignment horizontal="right" vertical="center"/>
    </xf>
    <xf numFmtId="0" fontId="84" fillId="56" borderId="19" xfId="0" applyFont="1" applyFill="1" applyBorder="1" applyAlignment="1">
      <alignment horizontal="left" vertical="center" wrapText="1"/>
    </xf>
    <xf numFmtId="3" fontId="85" fillId="57" borderId="0" xfId="0" applyNumberFormat="1" applyFont="1" applyFill="1" applyAlignment="1">
      <alignment vertical="center" wrapText="1"/>
    </xf>
    <xf numFmtId="10" fontId="85" fillId="57" borderId="0" xfId="36" applyNumberFormat="1" applyFont="1" applyFill="1" applyBorder="1" applyAlignment="1">
      <alignment vertical="center" wrapText="1"/>
    </xf>
    <xf numFmtId="3" fontId="84" fillId="59" borderId="0" xfId="0" applyNumberFormat="1" applyFont="1" applyFill="1" applyAlignment="1">
      <alignment horizontal="left" vertical="center" wrapText="1"/>
    </xf>
    <xf numFmtId="3" fontId="84" fillId="59" borderId="0" xfId="0" applyNumberFormat="1" applyFont="1" applyFill="1" applyAlignment="1">
      <alignment horizontal="right" vertical="center" wrapText="1"/>
    </xf>
    <xf numFmtId="3" fontId="85" fillId="56" borderId="20" xfId="0" applyNumberFormat="1" applyFont="1" applyFill="1" applyBorder="1" applyAlignment="1">
      <alignment horizontal="right" vertical="center"/>
    </xf>
    <xf numFmtId="10" fontId="85" fillId="56" borderId="20" xfId="36" applyNumberFormat="1" applyFont="1" applyFill="1" applyBorder="1" applyAlignment="1">
      <alignment horizontal="right" vertical="center"/>
    </xf>
    <xf numFmtId="169" fontId="84" fillId="58" borderId="0" xfId="36" applyNumberFormat="1" applyFont="1" applyFill="1" applyBorder="1" applyAlignment="1">
      <alignment horizontal="right" vertical="center" wrapText="1"/>
    </xf>
    <xf numFmtId="3" fontId="85" fillId="56" borderId="19" xfId="0" applyNumberFormat="1" applyFont="1" applyFill="1" applyBorder="1" applyAlignment="1">
      <alignment horizontal="right" vertical="center"/>
    </xf>
    <xf numFmtId="0" fontId="85" fillId="57" borderId="0" xfId="0" applyFont="1" applyFill="1" applyAlignment="1">
      <alignment vertical="center" wrapText="1"/>
    </xf>
    <xf numFmtId="3" fontId="84" fillId="58" borderId="0" xfId="0" applyNumberFormat="1" applyFont="1" applyFill="1" applyAlignment="1">
      <alignment vertical="center" wrapText="1"/>
    </xf>
    <xf numFmtId="10" fontId="85" fillId="57" borderId="0" xfId="0" applyNumberFormat="1" applyFont="1" applyFill="1" applyAlignment="1">
      <alignment vertical="center" wrapText="1"/>
    </xf>
    <xf numFmtId="10" fontId="85" fillId="56" borderId="19" xfId="36" applyNumberFormat="1" applyFont="1" applyFill="1" applyBorder="1" applyAlignment="1">
      <alignment horizontal="right" vertical="center"/>
    </xf>
    <xf numFmtId="3" fontId="85" fillId="56" borderId="20" xfId="36" applyNumberFormat="1" applyFont="1" applyFill="1" applyBorder="1" applyAlignment="1">
      <alignment horizontal="right" vertical="center"/>
    </xf>
    <xf numFmtId="3" fontId="84" fillId="59" borderId="0" xfId="0" applyNumberFormat="1" applyFont="1" applyFill="1" applyAlignment="1">
      <alignment vertical="center" wrapText="1"/>
    </xf>
    <xf numFmtId="0" fontId="84" fillId="0" borderId="0" xfId="0" applyFont="1" applyAlignment="1">
      <alignment horizontal="right"/>
    </xf>
    <xf numFmtId="3" fontId="85" fillId="57" borderId="0" xfId="36" applyNumberFormat="1" applyFont="1" applyFill="1" applyBorder="1" applyAlignment="1">
      <alignment vertical="center" wrapText="1"/>
    </xf>
    <xf numFmtId="3" fontId="85" fillId="56" borderId="20" xfId="0" applyNumberFormat="1" applyFont="1" applyFill="1" applyBorder="1" applyAlignment="1">
      <alignment horizontal="left" vertical="center" wrapText="1"/>
    </xf>
    <xf numFmtId="3" fontId="85" fillId="56" borderId="20" xfId="0" applyNumberFormat="1" applyFont="1" applyFill="1" applyBorder="1" applyAlignment="1">
      <alignment horizontal="left" vertical="center"/>
    </xf>
    <xf numFmtId="10" fontId="84" fillId="58" borderId="0" xfId="36" applyNumberFormat="1" applyFont="1" applyFill="1" applyBorder="1" applyAlignment="1">
      <alignment horizontal="right" vertical="center" wrapText="1"/>
    </xf>
    <xf numFmtId="0" fontId="84" fillId="58" borderId="0" xfId="0" applyFont="1" applyFill="1" applyAlignment="1">
      <alignment horizontal="left" vertical="center" wrapText="1"/>
    </xf>
    <xf numFmtId="10" fontId="84" fillId="59" borderId="0" xfId="36" applyNumberFormat="1" applyFont="1" applyFill="1" applyBorder="1" applyAlignment="1">
      <alignment horizontal="right" vertical="center" wrapText="1"/>
    </xf>
    <xf numFmtId="0" fontId="84" fillId="59" borderId="0" xfId="0" applyFont="1" applyFill="1" applyAlignment="1">
      <alignment horizontal="left" vertical="center" wrapText="1"/>
    </xf>
    <xf numFmtId="3" fontId="96" fillId="58" borderId="0" xfId="0" applyNumberFormat="1" applyFont="1" applyFill="1" applyAlignment="1">
      <alignment horizontal="left" vertical="center" wrapText="1"/>
    </xf>
    <xf numFmtId="3" fontId="84" fillId="58" borderId="0" xfId="0" applyNumberFormat="1" applyFont="1" applyFill="1" applyAlignment="1">
      <alignment horizontal="left" vertical="center" wrapText="1"/>
    </xf>
    <xf numFmtId="2" fontId="84" fillId="59" borderId="0" xfId="0" applyNumberFormat="1" applyFont="1" applyFill="1" applyAlignment="1">
      <alignment horizontal="left" vertical="center" wrapText="1"/>
    </xf>
    <xf numFmtId="10" fontId="84" fillId="58" borderId="0" xfId="2358" applyNumberFormat="1" applyFont="1" applyFill="1" applyBorder="1" applyAlignment="1">
      <alignment horizontal="right" vertical="center" wrapText="1"/>
    </xf>
    <xf numFmtId="10" fontId="84" fillId="59" borderId="0" xfId="2358" applyNumberFormat="1" applyFont="1" applyFill="1" applyBorder="1" applyAlignment="1">
      <alignment horizontal="right" vertical="center" wrapText="1"/>
    </xf>
    <xf numFmtId="3" fontId="85" fillId="56" borderId="20" xfId="2358" applyNumberFormat="1" applyFont="1" applyFill="1" applyBorder="1" applyAlignment="1">
      <alignment horizontal="right" vertical="center"/>
    </xf>
    <xf numFmtId="10" fontId="85" fillId="56" borderId="20" xfId="2358" applyNumberFormat="1" applyFont="1" applyFill="1" applyBorder="1" applyAlignment="1">
      <alignment horizontal="right" vertical="center"/>
    </xf>
    <xf numFmtId="0" fontId="84" fillId="0" borderId="0" xfId="0" applyFont="1" applyAlignment="1">
      <alignment vertical="center"/>
    </xf>
    <xf numFmtId="10" fontId="84" fillId="0" borderId="0" xfId="36" applyNumberFormat="1" applyFont="1" applyFill="1"/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vertical="center" wrapText="1"/>
    </xf>
    <xf numFmtId="3" fontId="85" fillId="0" borderId="0" xfId="0" applyNumberFormat="1" applyFont="1" applyAlignment="1">
      <alignment vertical="center" wrapText="1"/>
    </xf>
    <xf numFmtId="10" fontId="85" fillId="0" borderId="0" xfId="0" applyNumberFormat="1" applyFont="1" applyAlignment="1">
      <alignment vertical="center" wrapText="1"/>
    </xf>
    <xf numFmtId="10" fontId="85" fillId="56" borderId="21" xfId="2358" applyNumberFormat="1" applyFont="1" applyFill="1" applyBorder="1" applyAlignment="1">
      <alignment horizontal="right" vertical="center"/>
    </xf>
    <xf numFmtId="0" fontId="6" fillId="57" borderId="0" xfId="0" applyFont="1" applyFill="1" applyAlignment="1">
      <alignment horizontal="center" vertical="center"/>
    </xf>
    <xf numFmtId="3" fontId="85" fillId="56" borderId="19" xfId="0" applyNumberFormat="1" applyFont="1" applyFill="1" applyBorder="1" applyAlignment="1">
      <alignment horizontal="left" vertical="center" wrapText="1"/>
    </xf>
    <xf numFmtId="3" fontId="85" fillId="56" borderId="19" xfId="0" applyNumberFormat="1" applyFont="1" applyFill="1" applyBorder="1" applyAlignment="1">
      <alignment horizontal="left" vertical="center"/>
    </xf>
    <xf numFmtId="10" fontId="84" fillId="58" borderId="0" xfId="0" applyNumberFormat="1" applyFont="1" applyFill="1" applyAlignment="1">
      <alignment horizontal="right" vertical="center" wrapText="1"/>
    </xf>
    <xf numFmtId="0" fontId="79" fillId="0" borderId="0" xfId="0" applyFont="1"/>
    <xf numFmtId="0" fontId="88" fillId="0" borderId="0" xfId="0" applyFont="1"/>
    <xf numFmtId="0" fontId="90" fillId="0" borderId="0" xfId="0" applyFont="1" applyAlignment="1">
      <alignment horizontal="center" vertical="center"/>
    </xf>
    <xf numFmtId="0" fontId="91" fillId="0" borderId="0" xfId="2357" applyFont="1"/>
    <xf numFmtId="0" fontId="92" fillId="0" borderId="0" xfId="2357" applyFont="1"/>
    <xf numFmtId="0" fontId="93" fillId="0" borderId="0" xfId="0" applyFont="1"/>
    <xf numFmtId="0" fontId="87" fillId="57" borderId="0" xfId="0" applyFont="1" applyFill="1" applyAlignment="1">
      <alignment horizontal="left" vertical="center"/>
    </xf>
    <xf numFmtId="0" fontId="7" fillId="0" borderId="0" xfId="0" applyFont="1"/>
    <xf numFmtId="0" fontId="81" fillId="0" borderId="0" xfId="0" applyFont="1"/>
    <xf numFmtId="0" fontId="80" fillId="0" borderId="0" xfId="0" applyFont="1"/>
    <xf numFmtId="0" fontId="76" fillId="0" borderId="0" xfId="0" applyFont="1" applyAlignment="1">
      <alignment vertical="center" wrapText="1"/>
    </xf>
    <xf numFmtId="0" fontId="83" fillId="0" borderId="0" xfId="0" applyFont="1" applyAlignment="1">
      <alignment horizontal="left" vertical="center" wrapText="1"/>
    </xf>
    <xf numFmtId="0" fontId="0" fillId="57" borderId="0" xfId="0" applyFill="1"/>
    <xf numFmtId="10" fontId="84" fillId="59" borderId="0" xfId="0" applyNumberFormat="1" applyFont="1" applyFill="1" applyAlignment="1">
      <alignment horizontal="right" vertical="center" wrapText="1"/>
    </xf>
    <xf numFmtId="0" fontId="94" fillId="57" borderId="0" xfId="0" applyFont="1" applyFill="1"/>
    <xf numFmtId="0" fontId="84" fillId="58" borderId="0" xfId="0" applyFont="1" applyFill="1" applyAlignment="1">
      <alignment horizontal="right" vertical="center" wrapText="1"/>
    </xf>
    <xf numFmtId="0" fontId="75" fillId="0" borderId="0" xfId="0" applyFont="1" applyAlignment="1">
      <alignment horizontal="left"/>
    </xf>
    <xf numFmtId="0" fontId="7" fillId="0" borderId="0" xfId="1360"/>
    <xf numFmtId="0" fontId="7" fillId="56" borderId="0" xfId="1360" applyFill="1"/>
    <xf numFmtId="0" fontId="82" fillId="56" borderId="0" xfId="1360" applyFont="1" applyFill="1"/>
    <xf numFmtId="0" fontId="77" fillId="56" borderId="0" xfId="1360" applyFont="1" applyFill="1"/>
    <xf numFmtId="3" fontId="84" fillId="0" borderId="0" xfId="0" applyNumberFormat="1" applyFont="1" applyAlignment="1">
      <alignment horizontal="right" vertical="center" wrapText="1"/>
    </xf>
    <xf numFmtId="3" fontId="84" fillId="0" borderId="0" xfId="0" applyNumberFormat="1" applyFont="1" applyAlignment="1">
      <alignment horizontal="left" vertical="center" wrapText="1"/>
    </xf>
    <xf numFmtId="0" fontId="75" fillId="0" borderId="0" xfId="0" applyFont="1" applyAlignment="1">
      <alignment wrapText="1"/>
    </xf>
    <xf numFmtId="0" fontId="99" fillId="0" borderId="0" xfId="2357" applyFont="1"/>
    <xf numFmtId="0" fontId="85" fillId="56" borderId="20" xfId="0" applyFont="1" applyFill="1" applyBorder="1" applyAlignment="1">
      <alignment vertical="center" wrapText="1"/>
    </xf>
    <xf numFmtId="0" fontId="73" fillId="57" borderId="0" xfId="0" applyFont="1" applyFill="1" applyAlignment="1">
      <alignment horizontal="center" vertical="center"/>
    </xf>
    <xf numFmtId="0" fontId="7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75" fillId="0" borderId="0" xfId="0" applyFont="1" applyAlignment="1">
      <alignment horizontal="left" vertical="center" wrapText="1"/>
    </xf>
    <xf numFmtId="0" fontId="6" fillId="57" borderId="0" xfId="0" applyFont="1" applyFill="1" applyAlignment="1">
      <alignment horizontal="center" vertical="center"/>
    </xf>
    <xf numFmtId="0" fontId="74" fillId="57" borderId="0" xfId="2357" applyFill="1" applyAlignment="1">
      <alignment horizontal="center" vertical="center"/>
    </xf>
    <xf numFmtId="0" fontId="4" fillId="57" borderId="0" xfId="0" applyFont="1" applyFill="1" applyAlignment="1">
      <alignment horizontal="center" vertical="center"/>
    </xf>
    <xf numFmtId="0" fontId="4" fillId="57" borderId="0" xfId="0" applyFont="1" applyFill="1" applyAlignment="1">
      <alignment horizontal="center"/>
    </xf>
    <xf numFmtId="0" fontId="36" fillId="57" borderId="0" xfId="0" applyFont="1" applyFill="1" applyAlignment="1">
      <alignment horizontal="center"/>
    </xf>
    <xf numFmtId="0" fontId="85" fillId="56" borderId="20" xfId="0" applyFont="1" applyFill="1" applyBorder="1" applyAlignment="1">
      <alignment horizontal="left" vertical="center" wrapText="1"/>
    </xf>
    <xf numFmtId="0" fontId="85" fillId="57" borderId="0" xfId="0" applyFont="1" applyFill="1" applyAlignment="1">
      <alignment horizontal="left" vertical="center" wrapText="1"/>
    </xf>
    <xf numFmtId="3" fontId="85" fillId="56" borderId="20" xfId="0" applyNumberFormat="1" applyFont="1" applyFill="1" applyBorder="1" applyAlignment="1">
      <alignment horizontal="left" vertical="center" wrapText="1"/>
    </xf>
    <xf numFmtId="3" fontId="85" fillId="56" borderId="20" xfId="0" applyNumberFormat="1" applyFont="1" applyFill="1" applyBorder="1" applyAlignment="1">
      <alignment horizontal="left" vertical="center"/>
    </xf>
    <xf numFmtId="3" fontId="85" fillId="56" borderId="19" xfId="0" applyNumberFormat="1" applyFont="1" applyFill="1" applyBorder="1" applyAlignment="1">
      <alignment horizontal="left" vertical="center" wrapText="1"/>
    </xf>
    <xf numFmtId="3" fontId="85" fillId="56" borderId="19" xfId="0" applyNumberFormat="1" applyFont="1" applyFill="1" applyBorder="1" applyAlignment="1">
      <alignment horizontal="left" vertical="center"/>
    </xf>
    <xf numFmtId="0" fontId="84" fillId="59" borderId="0" xfId="0" applyFont="1" applyFill="1" applyAlignment="1">
      <alignment horizontal="center" vertical="center" wrapText="1"/>
    </xf>
    <xf numFmtId="10" fontId="84" fillId="59" borderId="0" xfId="36" applyNumberFormat="1" applyFont="1" applyFill="1" applyBorder="1" applyAlignment="1">
      <alignment horizontal="right" vertical="center" wrapText="1"/>
    </xf>
    <xf numFmtId="0" fontId="84" fillId="59" borderId="0" xfId="0" applyFont="1" applyFill="1" applyAlignment="1">
      <alignment horizontal="left" vertical="center" wrapText="1"/>
    </xf>
    <xf numFmtId="0" fontId="84" fillId="58" borderId="19" xfId="0" applyFont="1" applyFill="1" applyBorder="1" applyAlignment="1">
      <alignment horizontal="left" vertical="center" wrapText="1"/>
    </xf>
    <xf numFmtId="0" fontId="84" fillId="58" borderId="0" xfId="0" applyFont="1" applyFill="1" applyAlignment="1">
      <alignment horizontal="left" vertical="center" wrapText="1"/>
    </xf>
    <xf numFmtId="10" fontId="84" fillId="58" borderId="19" xfId="36" applyNumberFormat="1" applyFont="1" applyFill="1" applyBorder="1" applyAlignment="1">
      <alignment horizontal="right" vertical="center" wrapText="1"/>
    </xf>
    <xf numFmtId="10" fontId="84" fillId="58" borderId="0" xfId="36" applyNumberFormat="1" applyFont="1" applyFill="1" applyBorder="1" applyAlignment="1">
      <alignment horizontal="right" vertical="center" wrapText="1"/>
    </xf>
    <xf numFmtId="0" fontId="84" fillId="58" borderId="19" xfId="0" applyFont="1" applyFill="1" applyBorder="1" applyAlignment="1">
      <alignment horizontal="left" vertical="top" wrapText="1"/>
    </xf>
    <xf numFmtId="0" fontId="84" fillId="58" borderId="0" xfId="0" applyFont="1" applyFill="1" applyAlignment="1">
      <alignment horizontal="left" vertical="top" wrapText="1"/>
    </xf>
    <xf numFmtId="10" fontId="84" fillId="58" borderId="0" xfId="0" applyNumberFormat="1" applyFont="1" applyFill="1" applyAlignment="1">
      <alignment horizontal="right" vertical="center" wrapText="1"/>
    </xf>
    <xf numFmtId="3" fontId="85" fillId="56" borderId="22" xfId="0" applyNumberFormat="1" applyFont="1" applyFill="1" applyBorder="1" applyAlignment="1">
      <alignment horizontal="left" vertical="center" wrapText="1"/>
    </xf>
  </cellXfs>
  <cellStyles count="2397">
    <cellStyle name="20% - Accent1 2" xfId="1210" xr:uid="{00000000-0005-0000-0000-000000000000}"/>
    <cellStyle name="20% - Accent1 2 2" xfId="1275" xr:uid="{00000000-0005-0000-0000-000001000000}"/>
    <cellStyle name="20% - Accent1 2 2 2" xfId="1395" xr:uid="{00000000-0005-0000-0000-000002000000}"/>
    <cellStyle name="20% - Accent1 2 2 2 2" xfId="2388" xr:uid="{1B2A10D3-20EF-45AF-9AA0-0A98356A9897}"/>
    <cellStyle name="20% - Accent1 2 3" xfId="1396" xr:uid="{00000000-0005-0000-0000-000003000000}"/>
    <cellStyle name="20% - Accent1 3" xfId="1211" xr:uid="{00000000-0005-0000-0000-000004000000}"/>
    <cellStyle name="20% - Accent1 3 2" xfId="1394" xr:uid="{00000000-0005-0000-0000-000005000000}"/>
    <cellStyle name="20% - Accent1 4" xfId="1276" xr:uid="{00000000-0005-0000-0000-000006000000}"/>
    <cellStyle name="20% - Accent1 5" xfId="1277" xr:uid="{00000000-0005-0000-0000-000007000000}"/>
    <cellStyle name="20% - Accent2 2" xfId="1212" xr:uid="{00000000-0005-0000-0000-000008000000}"/>
    <cellStyle name="20% - Accent2 2 2" xfId="1278" xr:uid="{00000000-0005-0000-0000-000009000000}"/>
    <cellStyle name="20% - Accent2 2 2 2" xfId="1382" xr:uid="{00000000-0005-0000-0000-00000A000000}"/>
    <cellStyle name="20% - Accent2 2 2 2 2" xfId="2384" xr:uid="{F79D8EEE-1371-4393-A3D9-BC3FD63B4BD1}"/>
    <cellStyle name="20% - Accent2 2 3" xfId="1381" xr:uid="{00000000-0005-0000-0000-00000B000000}"/>
    <cellStyle name="20% - Accent2 3" xfId="1213" xr:uid="{00000000-0005-0000-0000-00000C000000}"/>
    <cellStyle name="20% - Accent2 3 2" xfId="1383" xr:uid="{00000000-0005-0000-0000-00000D000000}"/>
    <cellStyle name="20% - Accent2 4" xfId="1279" xr:uid="{00000000-0005-0000-0000-00000E000000}"/>
    <cellStyle name="20% - Accent2 5" xfId="1280" xr:uid="{00000000-0005-0000-0000-00000F000000}"/>
    <cellStyle name="20% - Accent3 2" xfId="1214" xr:uid="{00000000-0005-0000-0000-000010000000}"/>
    <cellStyle name="20% - Accent3 2 2" xfId="1281" xr:uid="{00000000-0005-0000-0000-000011000000}"/>
    <cellStyle name="20% - Accent3 2 2 2" xfId="1385" xr:uid="{00000000-0005-0000-0000-000012000000}"/>
    <cellStyle name="20% - Accent3 2 2 2 2" xfId="2385" xr:uid="{0745C85F-3DDC-4A4E-85B9-710999D83161}"/>
    <cellStyle name="20% - Accent3 2 3" xfId="1384" xr:uid="{00000000-0005-0000-0000-000013000000}"/>
    <cellStyle name="20% - Accent3 3" xfId="1215" xr:uid="{00000000-0005-0000-0000-000014000000}"/>
    <cellStyle name="20% - Accent3 3 2" xfId="1386" xr:uid="{00000000-0005-0000-0000-000015000000}"/>
    <cellStyle name="20% - Accent3 4" xfId="1282" xr:uid="{00000000-0005-0000-0000-000016000000}"/>
    <cellStyle name="20% - Accent3 5" xfId="1283" xr:uid="{00000000-0005-0000-0000-000017000000}"/>
    <cellStyle name="20% - Accent4 2" xfId="1216" xr:uid="{00000000-0005-0000-0000-000018000000}"/>
    <cellStyle name="20% - Accent4 2 2" xfId="1284" xr:uid="{00000000-0005-0000-0000-000019000000}"/>
    <cellStyle name="20% - Accent4 2 2 2" xfId="1390" xr:uid="{00000000-0005-0000-0000-00001A000000}"/>
    <cellStyle name="20% - Accent4 2 2 2 2" xfId="2386" xr:uid="{416A9CE3-B27A-4BC6-A5BC-3007221D544B}"/>
    <cellStyle name="20% - Accent4 2 3" xfId="1387" xr:uid="{00000000-0005-0000-0000-00001B000000}"/>
    <cellStyle name="20% - Accent4 3" xfId="1217" xr:uid="{00000000-0005-0000-0000-00001C000000}"/>
    <cellStyle name="20% - Accent4 3 2" xfId="1391" xr:uid="{00000000-0005-0000-0000-00001D000000}"/>
    <cellStyle name="20% - Accent4 4" xfId="1285" xr:uid="{00000000-0005-0000-0000-00001E000000}"/>
    <cellStyle name="20% - Accent4 5" xfId="1286" xr:uid="{00000000-0005-0000-0000-00001F000000}"/>
    <cellStyle name="20% - Accent5 2" xfId="1218" xr:uid="{00000000-0005-0000-0000-000020000000}"/>
    <cellStyle name="20% - Accent5 2 2" xfId="1287" xr:uid="{00000000-0005-0000-0000-000021000000}"/>
    <cellStyle name="20% - Accent5 2 2 2" xfId="1393" xr:uid="{00000000-0005-0000-0000-000022000000}"/>
    <cellStyle name="20% - Accent5 2 2 2 2" xfId="2387" xr:uid="{6702F887-454D-483B-B0E9-45C5BB74B5FD}"/>
    <cellStyle name="20% - Accent5 2 3" xfId="1392" xr:uid="{00000000-0005-0000-0000-000023000000}"/>
    <cellStyle name="20% - Accent5 3" xfId="1219" xr:uid="{00000000-0005-0000-0000-000024000000}"/>
    <cellStyle name="20% - Accent5 3 2" xfId="1388" xr:uid="{00000000-0005-0000-0000-000025000000}"/>
    <cellStyle name="20% - Accent5 4" xfId="1288" xr:uid="{00000000-0005-0000-0000-000026000000}"/>
    <cellStyle name="20% - Accent5 5" xfId="1289" xr:uid="{00000000-0005-0000-0000-000027000000}"/>
    <cellStyle name="20% - Accent6 2" xfId="1220" xr:uid="{00000000-0005-0000-0000-000028000000}"/>
    <cellStyle name="20% - Accent6 2 2" xfId="1290" xr:uid="{00000000-0005-0000-0000-000029000000}"/>
    <cellStyle name="20% - Accent6 2 2 2" xfId="1397" xr:uid="{00000000-0005-0000-0000-00002A000000}"/>
    <cellStyle name="20% - Accent6 2 2 2 2" xfId="2389" xr:uid="{3E553194-6BF8-49CF-90EB-234352A9A6CF}"/>
    <cellStyle name="20% - Accent6 2 3" xfId="1389" xr:uid="{00000000-0005-0000-0000-00002B000000}"/>
    <cellStyle name="20% - Accent6 3" xfId="1221" xr:uid="{00000000-0005-0000-0000-00002C000000}"/>
    <cellStyle name="20% - Accent6 3 2" xfId="1398" xr:uid="{00000000-0005-0000-0000-00002D000000}"/>
    <cellStyle name="20% - Accent6 4" xfId="1291" xr:uid="{00000000-0005-0000-0000-00002E000000}"/>
    <cellStyle name="20% - Accent6 5" xfId="1292" xr:uid="{00000000-0005-0000-0000-00002F000000}"/>
    <cellStyle name="40% - Accent1 2" xfId="1222" xr:uid="{00000000-0005-0000-0000-000030000000}"/>
    <cellStyle name="40% - Accent1 2 2" xfId="1293" xr:uid="{00000000-0005-0000-0000-000031000000}"/>
    <cellStyle name="40% - Accent1 2 2 2" xfId="1400" xr:uid="{00000000-0005-0000-0000-000032000000}"/>
    <cellStyle name="40% - Accent1 2 2 2 2" xfId="2390" xr:uid="{D65AD6BA-CCCA-4C60-B9AD-CFE2FD34F997}"/>
    <cellStyle name="40% - Accent1 2 3" xfId="1399" xr:uid="{00000000-0005-0000-0000-000033000000}"/>
    <cellStyle name="40% - Accent1 3" xfId="1223" xr:uid="{00000000-0005-0000-0000-000034000000}"/>
    <cellStyle name="40% - Accent1 3 2" xfId="1401" xr:uid="{00000000-0005-0000-0000-000035000000}"/>
    <cellStyle name="40% - Accent1 4" xfId="1294" xr:uid="{00000000-0005-0000-0000-000036000000}"/>
    <cellStyle name="40% - Accent1 5" xfId="1295" xr:uid="{00000000-0005-0000-0000-000037000000}"/>
    <cellStyle name="40% - Accent2 2" xfId="1224" xr:uid="{00000000-0005-0000-0000-000038000000}"/>
    <cellStyle name="40% - Accent2 2 2" xfId="1296" xr:uid="{00000000-0005-0000-0000-000039000000}"/>
    <cellStyle name="40% - Accent2 2 2 2" xfId="1403" xr:uid="{00000000-0005-0000-0000-00003A000000}"/>
    <cellStyle name="40% - Accent2 2 2 2 2" xfId="2391" xr:uid="{3771E15C-E9AA-4437-9AA4-11AAC4519759}"/>
    <cellStyle name="40% - Accent2 2 3" xfId="1402" xr:uid="{00000000-0005-0000-0000-00003B000000}"/>
    <cellStyle name="40% - Accent2 3" xfId="1225" xr:uid="{00000000-0005-0000-0000-00003C000000}"/>
    <cellStyle name="40% - Accent2 3 2" xfId="1404" xr:uid="{00000000-0005-0000-0000-00003D000000}"/>
    <cellStyle name="40% - Accent2 4" xfId="1297" xr:uid="{00000000-0005-0000-0000-00003E000000}"/>
    <cellStyle name="40% - Accent2 5" xfId="1298" xr:uid="{00000000-0005-0000-0000-00003F000000}"/>
    <cellStyle name="40% - Accent3 2" xfId="1226" xr:uid="{00000000-0005-0000-0000-000040000000}"/>
    <cellStyle name="40% - Accent3 2 2" xfId="1299" xr:uid="{00000000-0005-0000-0000-000041000000}"/>
    <cellStyle name="40% - Accent3 2 2 2" xfId="1406" xr:uid="{00000000-0005-0000-0000-000042000000}"/>
    <cellStyle name="40% - Accent3 2 2 2 2" xfId="2392" xr:uid="{FF1023C0-C6BE-4620-8446-162A93627374}"/>
    <cellStyle name="40% - Accent3 2 3" xfId="1405" xr:uid="{00000000-0005-0000-0000-000043000000}"/>
    <cellStyle name="40% - Accent3 3" xfId="1227" xr:uid="{00000000-0005-0000-0000-000044000000}"/>
    <cellStyle name="40% - Accent3 3 2" xfId="1407" xr:uid="{00000000-0005-0000-0000-000045000000}"/>
    <cellStyle name="40% - Accent3 4" xfId="1300" xr:uid="{00000000-0005-0000-0000-000046000000}"/>
    <cellStyle name="40% - Accent3 5" xfId="1301" xr:uid="{00000000-0005-0000-0000-000047000000}"/>
    <cellStyle name="40% - Accent4 2" xfId="1228" xr:uid="{00000000-0005-0000-0000-000048000000}"/>
    <cellStyle name="40% - Accent4 2 2" xfId="1302" xr:uid="{00000000-0005-0000-0000-000049000000}"/>
    <cellStyle name="40% - Accent4 2 2 2" xfId="1409" xr:uid="{00000000-0005-0000-0000-00004A000000}"/>
    <cellStyle name="40% - Accent4 2 2 2 2" xfId="2393" xr:uid="{82958824-4A48-45B9-AF63-D3F10F270894}"/>
    <cellStyle name="40% - Accent4 2 3" xfId="1408" xr:uid="{00000000-0005-0000-0000-00004B000000}"/>
    <cellStyle name="40% - Accent4 3" xfId="1229" xr:uid="{00000000-0005-0000-0000-00004C000000}"/>
    <cellStyle name="40% - Accent4 3 2" xfId="1410" xr:uid="{00000000-0005-0000-0000-00004D000000}"/>
    <cellStyle name="40% - Accent4 4" xfId="1303" xr:uid="{00000000-0005-0000-0000-00004E000000}"/>
    <cellStyle name="40% - Accent4 5" xfId="1304" xr:uid="{00000000-0005-0000-0000-00004F000000}"/>
    <cellStyle name="40% - Accent5 2" xfId="1230" xr:uid="{00000000-0005-0000-0000-000050000000}"/>
    <cellStyle name="40% - Accent5 2 2" xfId="1305" xr:uid="{00000000-0005-0000-0000-000051000000}"/>
    <cellStyle name="40% - Accent5 2 2 2" xfId="1412" xr:uid="{00000000-0005-0000-0000-000052000000}"/>
    <cellStyle name="40% - Accent5 2 2 2 2" xfId="2394" xr:uid="{435A5536-5202-417B-A4F3-62F384417D2D}"/>
    <cellStyle name="40% - Accent5 2 3" xfId="1411" xr:uid="{00000000-0005-0000-0000-000053000000}"/>
    <cellStyle name="40% - Accent5 3" xfId="1231" xr:uid="{00000000-0005-0000-0000-000054000000}"/>
    <cellStyle name="40% - Accent5 3 2" xfId="1413" xr:uid="{00000000-0005-0000-0000-000055000000}"/>
    <cellStyle name="40% - Accent5 4" xfId="1306" xr:uid="{00000000-0005-0000-0000-000056000000}"/>
    <cellStyle name="40% - Accent5 5" xfId="1307" xr:uid="{00000000-0005-0000-0000-000057000000}"/>
    <cellStyle name="40% - Accent6 2" xfId="1232" xr:uid="{00000000-0005-0000-0000-000058000000}"/>
    <cellStyle name="40% - Accent6 2 2" xfId="1308" xr:uid="{00000000-0005-0000-0000-000059000000}"/>
    <cellStyle name="40% - Accent6 2 2 2" xfId="1415" xr:uid="{00000000-0005-0000-0000-00005A000000}"/>
    <cellStyle name="40% - Accent6 2 2 2 2" xfId="2395" xr:uid="{30DEA170-091F-4DD3-8A3D-E9FD3D29ADA9}"/>
    <cellStyle name="40% - Accent6 2 3" xfId="1414" xr:uid="{00000000-0005-0000-0000-00005B000000}"/>
    <cellStyle name="40% - Accent6 3" xfId="1233" xr:uid="{00000000-0005-0000-0000-00005C000000}"/>
    <cellStyle name="40% - Accent6 3 2" xfId="1416" xr:uid="{00000000-0005-0000-0000-00005D000000}"/>
    <cellStyle name="40% - Accent6 4" xfId="1309" xr:uid="{00000000-0005-0000-0000-00005E000000}"/>
    <cellStyle name="40% - Accent6 5" xfId="1310" xr:uid="{00000000-0005-0000-0000-00005F000000}"/>
    <cellStyle name="60% - Accent1 2" xfId="1234" xr:uid="{00000000-0005-0000-0000-000060000000}"/>
    <cellStyle name="60% - Accent1 2 2" xfId="1418" xr:uid="{00000000-0005-0000-0000-000061000000}"/>
    <cellStyle name="60% - Accent1 2 3" xfId="1417" xr:uid="{00000000-0005-0000-0000-000062000000}"/>
    <cellStyle name="60% - Accent1 3" xfId="1311" xr:uid="{00000000-0005-0000-0000-000063000000}"/>
    <cellStyle name="60% - Accent1 3 2" xfId="1419" xr:uid="{00000000-0005-0000-0000-000064000000}"/>
    <cellStyle name="60% - Accent1 4" xfId="1312" xr:uid="{00000000-0005-0000-0000-000065000000}"/>
    <cellStyle name="60% - Accent2 2" xfId="1235" xr:uid="{00000000-0005-0000-0000-000066000000}"/>
    <cellStyle name="60% - Accent2 2 2" xfId="1421" xr:uid="{00000000-0005-0000-0000-000067000000}"/>
    <cellStyle name="60% - Accent2 2 3" xfId="1420" xr:uid="{00000000-0005-0000-0000-000068000000}"/>
    <cellStyle name="60% - Accent2 3" xfId="1313" xr:uid="{00000000-0005-0000-0000-000069000000}"/>
    <cellStyle name="60% - Accent2 3 2" xfId="1422" xr:uid="{00000000-0005-0000-0000-00006A000000}"/>
    <cellStyle name="60% - Accent2 4" xfId="1314" xr:uid="{00000000-0005-0000-0000-00006B000000}"/>
    <cellStyle name="60% - Accent3 2" xfId="1236" xr:uid="{00000000-0005-0000-0000-00006C000000}"/>
    <cellStyle name="60% - Accent3 2 2" xfId="1424" xr:uid="{00000000-0005-0000-0000-00006D000000}"/>
    <cellStyle name="60% - Accent3 2 3" xfId="1423" xr:uid="{00000000-0005-0000-0000-00006E000000}"/>
    <cellStyle name="60% - Accent3 3" xfId="1315" xr:uid="{00000000-0005-0000-0000-00006F000000}"/>
    <cellStyle name="60% - Accent3 3 2" xfId="1425" xr:uid="{00000000-0005-0000-0000-000070000000}"/>
    <cellStyle name="60% - Accent3 4" xfId="1316" xr:uid="{00000000-0005-0000-0000-000071000000}"/>
    <cellStyle name="60% - Accent4 2" xfId="1237" xr:uid="{00000000-0005-0000-0000-000072000000}"/>
    <cellStyle name="60% - Accent4 2 2" xfId="1427" xr:uid="{00000000-0005-0000-0000-000073000000}"/>
    <cellStyle name="60% - Accent4 2 3" xfId="1426" xr:uid="{00000000-0005-0000-0000-000074000000}"/>
    <cellStyle name="60% - Accent4 3" xfId="1317" xr:uid="{00000000-0005-0000-0000-000075000000}"/>
    <cellStyle name="60% - Accent4 3 2" xfId="1428" xr:uid="{00000000-0005-0000-0000-000076000000}"/>
    <cellStyle name="60% - Accent4 4" xfId="1318" xr:uid="{00000000-0005-0000-0000-000077000000}"/>
    <cellStyle name="60% - Accent5 2" xfId="1238" xr:uid="{00000000-0005-0000-0000-000078000000}"/>
    <cellStyle name="60% - Accent5 2 2" xfId="1430" xr:uid="{00000000-0005-0000-0000-000079000000}"/>
    <cellStyle name="60% - Accent5 2 3" xfId="1429" xr:uid="{00000000-0005-0000-0000-00007A000000}"/>
    <cellStyle name="60% - Accent5 3" xfId="1319" xr:uid="{00000000-0005-0000-0000-00007B000000}"/>
    <cellStyle name="60% - Accent5 3 2" xfId="1431" xr:uid="{00000000-0005-0000-0000-00007C000000}"/>
    <cellStyle name="60% - Accent5 4" xfId="1320" xr:uid="{00000000-0005-0000-0000-00007D000000}"/>
    <cellStyle name="60% - Accent6 2" xfId="1239" xr:uid="{00000000-0005-0000-0000-00007E000000}"/>
    <cellStyle name="60% - Accent6 2 2" xfId="1433" xr:uid="{00000000-0005-0000-0000-00007F000000}"/>
    <cellStyle name="60% - Accent6 2 3" xfId="1432" xr:uid="{00000000-0005-0000-0000-000080000000}"/>
    <cellStyle name="60% - Accent6 3" xfId="1321" xr:uid="{00000000-0005-0000-0000-000081000000}"/>
    <cellStyle name="60% - Accent6 3 2" xfId="1434" xr:uid="{00000000-0005-0000-0000-000082000000}"/>
    <cellStyle name="60% - Accent6 4" xfId="1322" xr:uid="{00000000-0005-0000-0000-000083000000}"/>
    <cellStyle name="Accent1 2" xfId="1240" xr:uid="{00000000-0005-0000-0000-000084000000}"/>
    <cellStyle name="Accent1 2 2" xfId="1436" xr:uid="{00000000-0005-0000-0000-000085000000}"/>
    <cellStyle name="Accent1 2 3" xfId="1435" xr:uid="{00000000-0005-0000-0000-000086000000}"/>
    <cellStyle name="Accent1 3" xfId="1323" xr:uid="{00000000-0005-0000-0000-000087000000}"/>
    <cellStyle name="Accent1 3 2" xfId="1437" xr:uid="{00000000-0005-0000-0000-000088000000}"/>
    <cellStyle name="Accent1 4" xfId="1324" xr:uid="{00000000-0005-0000-0000-000089000000}"/>
    <cellStyle name="Accent2 2" xfId="1241" xr:uid="{00000000-0005-0000-0000-00008A000000}"/>
    <cellStyle name="Accent2 2 2" xfId="1439" xr:uid="{00000000-0005-0000-0000-00008B000000}"/>
    <cellStyle name="Accent2 2 3" xfId="1438" xr:uid="{00000000-0005-0000-0000-00008C000000}"/>
    <cellStyle name="Accent2 3" xfId="1325" xr:uid="{00000000-0005-0000-0000-00008D000000}"/>
    <cellStyle name="Accent2 3 2" xfId="1440" xr:uid="{00000000-0005-0000-0000-00008E000000}"/>
    <cellStyle name="Accent2 4" xfId="1326" xr:uid="{00000000-0005-0000-0000-00008F000000}"/>
    <cellStyle name="Accent3 2" xfId="1242" xr:uid="{00000000-0005-0000-0000-000090000000}"/>
    <cellStyle name="Accent3 2 2" xfId="1442" xr:uid="{00000000-0005-0000-0000-000091000000}"/>
    <cellStyle name="Accent3 2 3" xfId="1441" xr:uid="{00000000-0005-0000-0000-000092000000}"/>
    <cellStyle name="Accent3 3" xfId="1327" xr:uid="{00000000-0005-0000-0000-000093000000}"/>
    <cellStyle name="Accent3 3 2" xfId="1443" xr:uid="{00000000-0005-0000-0000-000094000000}"/>
    <cellStyle name="Accent3 4" xfId="1328" xr:uid="{00000000-0005-0000-0000-000095000000}"/>
    <cellStyle name="Accent4 2" xfId="1243" xr:uid="{00000000-0005-0000-0000-000096000000}"/>
    <cellStyle name="Accent4 2 2" xfId="1445" xr:uid="{00000000-0005-0000-0000-000097000000}"/>
    <cellStyle name="Accent4 2 3" xfId="1444" xr:uid="{00000000-0005-0000-0000-000098000000}"/>
    <cellStyle name="Accent4 3" xfId="1329" xr:uid="{00000000-0005-0000-0000-000099000000}"/>
    <cellStyle name="Accent4 3 2" xfId="1446" xr:uid="{00000000-0005-0000-0000-00009A000000}"/>
    <cellStyle name="Accent4 4" xfId="1330" xr:uid="{00000000-0005-0000-0000-00009B000000}"/>
    <cellStyle name="Accent5 2" xfId="1244" xr:uid="{00000000-0005-0000-0000-00009C000000}"/>
    <cellStyle name="Accent5 2 2" xfId="1448" xr:uid="{00000000-0005-0000-0000-00009D000000}"/>
    <cellStyle name="Accent5 2 3" xfId="1447" xr:uid="{00000000-0005-0000-0000-00009E000000}"/>
    <cellStyle name="Accent5 3" xfId="1331" xr:uid="{00000000-0005-0000-0000-00009F000000}"/>
    <cellStyle name="Accent5 3 2" xfId="1449" xr:uid="{00000000-0005-0000-0000-0000A0000000}"/>
    <cellStyle name="Accent5 4" xfId="1332" xr:uid="{00000000-0005-0000-0000-0000A1000000}"/>
    <cellStyle name="Accent6 2" xfId="1245" xr:uid="{00000000-0005-0000-0000-0000A2000000}"/>
    <cellStyle name="Accent6 2 2" xfId="1451" xr:uid="{00000000-0005-0000-0000-0000A3000000}"/>
    <cellStyle name="Accent6 2 3" xfId="1450" xr:uid="{00000000-0005-0000-0000-0000A4000000}"/>
    <cellStyle name="Accent6 3" xfId="1333" xr:uid="{00000000-0005-0000-0000-0000A5000000}"/>
    <cellStyle name="Accent6 3 2" xfId="1452" xr:uid="{00000000-0005-0000-0000-0000A6000000}"/>
    <cellStyle name="Accent6 4" xfId="1334" xr:uid="{00000000-0005-0000-0000-0000A7000000}"/>
    <cellStyle name="Bad 2" xfId="1246" xr:uid="{00000000-0005-0000-0000-0000A8000000}"/>
    <cellStyle name="Bad 2 2" xfId="1454" xr:uid="{00000000-0005-0000-0000-0000A9000000}"/>
    <cellStyle name="Bad 2 3" xfId="1453" xr:uid="{00000000-0005-0000-0000-0000AA000000}"/>
    <cellStyle name="Bad 3" xfId="1335" xr:uid="{00000000-0005-0000-0000-0000AB000000}"/>
    <cellStyle name="Bad 3 2" xfId="1455" xr:uid="{00000000-0005-0000-0000-0000AC000000}"/>
    <cellStyle name="Bad 4" xfId="1336" xr:uid="{00000000-0005-0000-0000-0000AD000000}"/>
    <cellStyle name="Calculation 2" xfId="1247" xr:uid="{00000000-0005-0000-0000-0000AE000000}"/>
    <cellStyle name="Calculation 2 2" xfId="1457" xr:uid="{00000000-0005-0000-0000-0000AF000000}"/>
    <cellStyle name="Calculation 2 3" xfId="1456" xr:uid="{00000000-0005-0000-0000-0000B0000000}"/>
    <cellStyle name="Calculation 3" xfId="1337" xr:uid="{00000000-0005-0000-0000-0000B1000000}"/>
    <cellStyle name="Calculation 3 2" xfId="1458" xr:uid="{00000000-0005-0000-0000-0000B2000000}"/>
    <cellStyle name="Calculation 4" xfId="1338" xr:uid="{00000000-0005-0000-0000-0000B3000000}"/>
    <cellStyle name="Check Cell 2" xfId="1248" xr:uid="{00000000-0005-0000-0000-0000B4000000}"/>
    <cellStyle name="Check Cell 2 2" xfId="1460" xr:uid="{00000000-0005-0000-0000-0000B5000000}"/>
    <cellStyle name="Check Cell 2 3" xfId="1459" xr:uid="{00000000-0005-0000-0000-0000B6000000}"/>
    <cellStyle name="Check Cell 3" xfId="1339" xr:uid="{00000000-0005-0000-0000-0000B7000000}"/>
    <cellStyle name="Check Cell 3 2" xfId="1461" xr:uid="{00000000-0005-0000-0000-0000B8000000}"/>
    <cellStyle name="Check Cell 4" xfId="1340" xr:uid="{00000000-0005-0000-0000-0000B9000000}"/>
    <cellStyle name="Comma 2" xfId="39" xr:uid="{00000000-0005-0000-0000-0000BA000000}"/>
    <cellStyle name="Comma 2 10" xfId="1" xr:uid="{00000000-0005-0000-0000-0000BB000000}"/>
    <cellStyle name="Comma 2 11" xfId="2" xr:uid="{00000000-0005-0000-0000-0000BC000000}"/>
    <cellStyle name="Comma 2 12" xfId="3" xr:uid="{00000000-0005-0000-0000-0000BD000000}"/>
    <cellStyle name="Comma 2 13" xfId="49" xr:uid="{00000000-0005-0000-0000-0000BE000000}"/>
    <cellStyle name="Comma 2 2" xfId="4" xr:uid="{00000000-0005-0000-0000-0000BF000000}"/>
    <cellStyle name="Comma 2 2 2" xfId="1462" xr:uid="{00000000-0005-0000-0000-0000C0000000}"/>
    <cellStyle name="Comma 2 3" xfId="5" xr:uid="{00000000-0005-0000-0000-0000C1000000}"/>
    <cellStyle name="Comma 2 4" xfId="6" xr:uid="{00000000-0005-0000-0000-0000C2000000}"/>
    <cellStyle name="Comma 2 5" xfId="7" xr:uid="{00000000-0005-0000-0000-0000C3000000}"/>
    <cellStyle name="Comma 2 6" xfId="8" xr:uid="{00000000-0005-0000-0000-0000C4000000}"/>
    <cellStyle name="Comma 2 7" xfId="9" xr:uid="{00000000-0005-0000-0000-0000C5000000}"/>
    <cellStyle name="Comma 2 8" xfId="10" xr:uid="{00000000-0005-0000-0000-0000C6000000}"/>
    <cellStyle name="Comma 2 9" xfId="11" xr:uid="{00000000-0005-0000-0000-0000C7000000}"/>
    <cellStyle name="Comma 3" xfId="12" xr:uid="{00000000-0005-0000-0000-0000C8000000}"/>
    <cellStyle name="Comma 3 2" xfId="1379" xr:uid="{00000000-0005-0000-0000-0000C9000000}"/>
    <cellStyle name="Comma 4" xfId="51" xr:uid="{00000000-0005-0000-0000-0000CA000000}"/>
    <cellStyle name="Comma 4 2" xfId="1380" xr:uid="{00000000-0005-0000-0000-0000CB000000}"/>
    <cellStyle name="Comma 5" xfId="1375" xr:uid="{00000000-0005-0000-0000-0000CC000000}"/>
    <cellStyle name="Comma 5 2" xfId="2381" xr:uid="{A136DDD8-E98B-403A-93B7-14D1740CCF45}"/>
    <cellStyle name="Crobex" xfId="52" xr:uid="{00000000-0005-0000-0000-0000CD000000}"/>
    <cellStyle name="CrobexChange" xfId="53" xr:uid="{00000000-0005-0000-0000-0000CE000000}"/>
    <cellStyle name="CrobexValue" xfId="54" xr:uid="{00000000-0005-0000-0000-0000CF000000}"/>
    <cellStyle name="Crobis" xfId="55" xr:uid="{00000000-0005-0000-0000-0000D0000000}"/>
    <cellStyle name="CrobisChange" xfId="56" xr:uid="{00000000-0005-0000-0000-0000D1000000}"/>
    <cellStyle name="CrobisValue" xfId="57" xr:uid="{00000000-0005-0000-0000-0000D2000000}"/>
    <cellStyle name="Currency 2" xfId="1250" xr:uid="{00000000-0005-0000-0000-0000D3000000}"/>
    <cellStyle name="Currency 3" xfId="1249" xr:uid="{00000000-0005-0000-0000-0000D4000000}"/>
    <cellStyle name="Currency 4" xfId="1341" xr:uid="{00000000-0005-0000-0000-0000D5000000}"/>
    <cellStyle name="Euro" xfId="13" xr:uid="{00000000-0005-0000-0000-0000D6000000}"/>
    <cellStyle name="Euro 2" xfId="1463" xr:uid="{00000000-0005-0000-0000-0000D7000000}"/>
    <cellStyle name="Explanatory Text 2" xfId="1251" xr:uid="{00000000-0005-0000-0000-0000D8000000}"/>
    <cellStyle name="Explanatory Text 2 2" xfId="1465" xr:uid="{00000000-0005-0000-0000-0000D9000000}"/>
    <cellStyle name="Explanatory Text 2 3" xfId="1464" xr:uid="{00000000-0005-0000-0000-0000DA000000}"/>
    <cellStyle name="Explanatory Text 3" xfId="1342" xr:uid="{00000000-0005-0000-0000-0000DB000000}"/>
    <cellStyle name="Explanatory Text 3 2" xfId="1466" xr:uid="{00000000-0005-0000-0000-0000DC000000}"/>
    <cellStyle name="Explanatory Text 4" xfId="1343" xr:uid="{00000000-0005-0000-0000-0000DD000000}"/>
    <cellStyle name="Good 2" xfId="1252" xr:uid="{00000000-0005-0000-0000-0000DE000000}"/>
    <cellStyle name="Good 2 2" xfId="1468" xr:uid="{00000000-0005-0000-0000-0000DF000000}"/>
    <cellStyle name="Good 2 3" xfId="1467" xr:uid="{00000000-0005-0000-0000-0000E0000000}"/>
    <cellStyle name="Good 3" xfId="1344" xr:uid="{00000000-0005-0000-0000-0000E1000000}"/>
    <cellStyle name="Good 3 2" xfId="1469" xr:uid="{00000000-0005-0000-0000-0000E2000000}"/>
    <cellStyle name="Good 4" xfId="1345" xr:uid="{00000000-0005-0000-0000-0000E3000000}"/>
    <cellStyle name="Heading 1 2" xfId="1253" xr:uid="{00000000-0005-0000-0000-0000E4000000}"/>
    <cellStyle name="Heading 1 2 2" xfId="1471" xr:uid="{00000000-0005-0000-0000-0000E5000000}"/>
    <cellStyle name="Heading 1 2 3" xfId="1470" xr:uid="{00000000-0005-0000-0000-0000E6000000}"/>
    <cellStyle name="Heading 1 3" xfId="1346" xr:uid="{00000000-0005-0000-0000-0000E7000000}"/>
    <cellStyle name="Heading 1 3 2" xfId="1472" xr:uid="{00000000-0005-0000-0000-0000E8000000}"/>
    <cellStyle name="Heading 1 4" xfId="1347" xr:uid="{00000000-0005-0000-0000-0000E9000000}"/>
    <cellStyle name="Heading 2 2" xfId="1254" xr:uid="{00000000-0005-0000-0000-0000EA000000}"/>
    <cellStyle name="Heading 2 2 2" xfId="1474" xr:uid="{00000000-0005-0000-0000-0000EB000000}"/>
    <cellStyle name="Heading 2 2 3" xfId="1473" xr:uid="{00000000-0005-0000-0000-0000EC000000}"/>
    <cellStyle name="Heading 2 3" xfId="1348" xr:uid="{00000000-0005-0000-0000-0000ED000000}"/>
    <cellStyle name="Heading 2 3 2" xfId="1475" xr:uid="{00000000-0005-0000-0000-0000EE000000}"/>
    <cellStyle name="Heading 2 4" xfId="1349" xr:uid="{00000000-0005-0000-0000-0000EF000000}"/>
    <cellStyle name="Heading 3 2" xfId="1255" xr:uid="{00000000-0005-0000-0000-0000F0000000}"/>
    <cellStyle name="Heading 3 2 2" xfId="1477" xr:uid="{00000000-0005-0000-0000-0000F1000000}"/>
    <cellStyle name="Heading 3 2 3" xfId="1476" xr:uid="{00000000-0005-0000-0000-0000F2000000}"/>
    <cellStyle name="Heading 3 3" xfId="1350" xr:uid="{00000000-0005-0000-0000-0000F3000000}"/>
    <cellStyle name="Heading 3 3 2" xfId="1478" xr:uid="{00000000-0005-0000-0000-0000F4000000}"/>
    <cellStyle name="Heading 3 4" xfId="1351" xr:uid="{00000000-0005-0000-0000-0000F5000000}"/>
    <cellStyle name="Heading 4 2" xfId="1256" xr:uid="{00000000-0005-0000-0000-0000F6000000}"/>
    <cellStyle name="Heading 4 2 2" xfId="1480" xr:uid="{00000000-0005-0000-0000-0000F7000000}"/>
    <cellStyle name="Heading 4 2 3" xfId="1479" xr:uid="{00000000-0005-0000-0000-0000F8000000}"/>
    <cellStyle name="Heading 4 3" xfId="1352" xr:uid="{00000000-0005-0000-0000-0000F9000000}"/>
    <cellStyle name="Heading 4 3 2" xfId="1481" xr:uid="{00000000-0005-0000-0000-0000FA000000}"/>
    <cellStyle name="Heading 4 4" xfId="1353" xr:uid="{00000000-0005-0000-0000-0000FB000000}"/>
    <cellStyle name="Hyperlink" xfId="2357" builtinId="8"/>
    <cellStyle name="Hyperlink 2" xfId="1257" xr:uid="{00000000-0005-0000-0000-0000FD000000}"/>
    <cellStyle name="Hyperlink 2 2" xfId="58" xr:uid="{00000000-0005-0000-0000-0000FE000000}"/>
    <cellStyle name="Hyperlink 2 2 2" xfId="59" xr:uid="{00000000-0005-0000-0000-0000FF000000}"/>
    <cellStyle name="Hyperlink 2 3" xfId="60" xr:uid="{00000000-0005-0000-0000-000000010000}"/>
    <cellStyle name="Hyperlink 3" xfId="61" xr:uid="{00000000-0005-0000-0000-000001010000}"/>
    <cellStyle name="Hyperlink 4" xfId="1482" xr:uid="{00000000-0005-0000-0000-000002010000}"/>
    <cellStyle name="Hyperlink 4 2" xfId="1483" xr:uid="{00000000-0005-0000-0000-000003010000}"/>
    <cellStyle name="Hyperlink 5" xfId="1484" xr:uid="{00000000-0005-0000-0000-000004010000}"/>
    <cellStyle name="Input 2" xfId="1258" xr:uid="{00000000-0005-0000-0000-000005010000}"/>
    <cellStyle name="Input 2 2" xfId="1486" xr:uid="{00000000-0005-0000-0000-000006010000}"/>
    <cellStyle name="Input 2 3" xfId="1485" xr:uid="{00000000-0005-0000-0000-000007010000}"/>
    <cellStyle name="Input 3" xfId="1354" xr:uid="{00000000-0005-0000-0000-000008010000}"/>
    <cellStyle name="Input 3 2" xfId="1487" xr:uid="{00000000-0005-0000-0000-000009010000}"/>
    <cellStyle name="Input 4" xfId="1355" xr:uid="{00000000-0005-0000-0000-00000A010000}"/>
    <cellStyle name="Linked Cell 2" xfId="1259" xr:uid="{00000000-0005-0000-0000-00000B010000}"/>
    <cellStyle name="Linked Cell 2 2" xfId="1489" xr:uid="{00000000-0005-0000-0000-00000C010000}"/>
    <cellStyle name="Linked Cell 2 3" xfId="1488" xr:uid="{00000000-0005-0000-0000-00000D010000}"/>
    <cellStyle name="Linked Cell 3" xfId="1356" xr:uid="{00000000-0005-0000-0000-00000E010000}"/>
    <cellStyle name="Linked Cell 3 2" xfId="1490" xr:uid="{00000000-0005-0000-0000-00000F010000}"/>
    <cellStyle name="Linked Cell 4" xfId="1357" xr:uid="{00000000-0005-0000-0000-000010010000}"/>
    <cellStyle name="Neutral 2" xfId="1260" xr:uid="{00000000-0005-0000-0000-000011010000}"/>
    <cellStyle name="Neutral 2 2" xfId="1492" xr:uid="{00000000-0005-0000-0000-000012010000}"/>
    <cellStyle name="Neutral 2 3" xfId="1491" xr:uid="{00000000-0005-0000-0000-000013010000}"/>
    <cellStyle name="Neutral 3" xfId="1358" xr:uid="{00000000-0005-0000-0000-000014010000}"/>
    <cellStyle name="Neutral 3 2" xfId="1493" xr:uid="{00000000-0005-0000-0000-000015010000}"/>
    <cellStyle name="Neutral 4" xfId="1359" xr:uid="{00000000-0005-0000-0000-000016010000}"/>
    <cellStyle name="Normal" xfId="0" builtinId="0"/>
    <cellStyle name="Normal 10" xfId="14" xr:uid="{00000000-0005-0000-0000-000018010000}"/>
    <cellStyle name="Normal 10 2" xfId="62" xr:uid="{00000000-0005-0000-0000-000019010000}"/>
    <cellStyle name="Normal 10 2 2" xfId="63" xr:uid="{00000000-0005-0000-0000-00001A010000}"/>
    <cellStyle name="Normal 10 3" xfId="64" xr:uid="{00000000-0005-0000-0000-00001B010000}"/>
    <cellStyle name="Normal 10 4" xfId="65" xr:uid="{00000000-0005-0000-0000-00001C010000}"/>
    <cellStyle name="Normal 10 5" xfId="66" xr:uid="{00000000-0005-0000-0000-00001D010000}"/>
    <cellStyle name="Normal 10 5 2" xfId="1494" xr:uid="{00000000-0005-0000-0000-00001E010000}"/>
    <cellStyle name="Normal 10 5 2 2" xfId="1495" xr:uid="{00000000-0005-0000-0000-00001F010000}"/>
    <cellStyle name="Normal 10 5 3" xfId="1496" xr:uid="{00000000-0005-0000-0000-000020010000}"/>
    <cellStyle name="Normal 10 6" xfId="1360" xr:uid="{00000000-0005-0000-0000-000021010000}"/>
    <cellStyle name="Normal 10 6 2" xfId="1498" xr:uid="{00000000-0005-0000-0000-000022010000}"/>
    <cellStyle name="Normal 10 6 3" xfId="1497" xr:uid="{00000000-0005-0000-0000-000023010000}"/>
    <cellStyle name="Normal 10 7" xfId="1499" xr:uid="{00000000-0005-0000-0000-000024010000}"/>
    <cellStyle name="Normal 10 8" xfId="2359" xr:uid="{84B4F627-0C13-4468-92DB-710F5B286892}"/>
    <cellStyle name="Normal 100 2" xfId="67" xr:uid="{00000000-0005-0000-0000-000025010000}"/>
    <cellStyle name="Normal 100 2 2" xfId="68" xr:uid="{00000000-0005-0000-0000-000026010000}"/>
    <cellStyle name="Normal 100 3" xfId="69" xr:uid="{00000000-0005-0000-0000-000027010000}"/>
    <cellStyle name="Normal 100 4" xfId="1500" xr:uid="{00000000-0005-0000-0000-000028010000}"/>
    <cellStyle name="Normal 100 4 2" xfId="1501" xr:uid="{00000000-0005-0000-0000-000029010000}"/>
    <cellStyle name="Normal 101 2" xfId="70" xr:uid="{00000000-0005-0000-0000-00002A010000}"/>
    <cellStyle name="Normal 101 2 2" xfId="71" xr:uid="{00000000-0005-0000-0000-00002B010000}"/>
    <cellStyle name="Normal 101 3" xfId="72" xr:uid="{00000000-0005-0000-0000-00002C010000}"/>
    <cellStyle name="Normal 102 2" xfId="73" xr:uid="{00000000-0005-0000-0000-00002D010000}"/>
    <cellStyle name="Normal 102 2 2" xfId="74" xr:uid="{00000000-0005-0000-0000-00002E010000}"/>
    <cellStyle name="Normal 102 3" xfId="75" xr:uid="{00000000-0005-0000-0000-00002F010000}"/>
    <cellStyle name="Normal 102 4" xfId="1502" xr:uid="{00000000-0005-0000-0000-000030010000}"/>
    <cellStyle name="Normal 102 4 2" xfId="1503" xr:uid="{00000000-0005-0000-0000-000031010000}"/>
    <cellStyle name="Normal 102 5" xfId="1504" xr:uid="{00000000-0005-0000-0000-000032010000}"/>
    <cellStyle name="Normal 102 5 2" xfId="1505" xr:uid="{00000000-0005-0000-0000-000033010000}"/>
    <cellStyle name="Normal 103 2" xfId="76" xr:uid="{00000000-0005-0000-0000-000034010000}"/>
    <cellStyle name="Normal 103 2 2" xfId="77" xr:uid="{00000000-0005-0000-0000-000035010000}"/>
    <cellStyle name="Normal 103 3" xfId="78" xr:uid="{00000000-0005-0000-0000-000036010000}"/>
    <cellStyle name="Normal 104 2" xfId="79" xr:uid="{00000000-0005-0000-0000-000037010000}"/>
    <cellStyle name="Normal 104 2 2" xfId="80" xr:uid="{00000000-0005-0000-0000-000038010000}"/>
    <cellStyle name="Normal 104 3" xfId="81" xr:uid="{00000000-0005-0000-0000-000039010000}"/>
    <cellStyle name="Normal 104 4" xfId="1506" xr:uid="{00000000-0005-0000-0000-00003A010000}"/>
    <cellStyle name="Normal 104 4 2" xfId="1507" xr:uid="{00000000-0005-0000-0000-00003B010000}"/>
    <cellStyle name="Normal 105 2" xfId="82" xr:uid="{00000000-0005-0000-0000-00003C010000}"/>
    <cellStyle name="Normal 105 2 2" xfId="83" xr:uid="{00000000-0005-0000-0000-00003D010000}"/>
    <cellStyle name="Normal 105 3" xfId="84" xr:uid="{00000000-0005-0000-0000-00003E010000}"/>
    <cellStyle name="Normal 105 4" xfId="1508" xr:uid="{00000000-0005-0000-0000-00003F010000}"/>
    <cellStyle name="Normal 106 2" xfId="85" xr:uid="{00000000-0005-0000-0000-000040010000}"/>
    <cellStyle name="Normal 106 2 2" xfId="86" xr:uid="{00000000-0005-0000-0000-000041010000}"/>
    <cellStyle name="Normal 106 3" xfId="87" xr:uid="{00000000-0005-0000-0000-000042010000}"/>
    <cellStyle name="Normal 106 4" xfId="1509" xr:uid="{00000000-0005-0000-0000-000043010000}"/>
    <cellStyle name="Normal 106 5" xfId="1510" xr:uid="{00000000-0005-0000-0000-000044010000}"/>
    <cellStyle name="Normal 107 2" xfId="88" xr:uid="{00000000-0005-0000-0000-000045010000}"/>
    <cellStyle name="Normal 107 2 2" xfId="89" xr:uid="{00000000-0005-0000-0000-000046010000}"/>
    <cellStyle name="Normal 107 3" xfId="90" xr:uid="{00000000-0005-0000-0000-000047010000}"/>
    <cellStyle name="Normal 108 2" xfId="91" xr:uid="{00000000-0005-0000-0000-000048010000}"/>
    <cellStyle name="Normal 108 2 2" xfId="92" xr:uid="{00000000-0005-0000-0000-000049010000}"/>
    <cellStyle name="Normal 108 3" xfId="93" xr:uid="{00000000-0005-0000-0000-00004A010000}"/>
    <cellStyle name="Normal 109 2" xfId="94" xr:uid="{00000000-0005-0000-0000-00004B010000}"/>
    <cellStyle name="Normal 109 2 2" xfId="95" xr:uid="{00000000-0005-0000-0000-00004C010000}"/>
    <cellStyle name="Normal 109 3" xfId="96" xr:uid="{00000000-0005-0000-0000-00004D010000}"/>
    <cellStyle name="Normal 11" xfId="15" xr:uid="{00000000-0005-0000-0000-00004E010000}"/>
    <cellStyle name="Normal 11 2" xfId="97" xr:uid="{00000000-0005-0000-0000-00004F010000}"/>
    <cellStyle name="Normal 11 2 2" xfId="98" xr:uid="{00000000-0005-0000-0000-000050010000}"/>
    <cellStyle name="Normal 11 3" xfId="99" xr:uid="{00000000-0005-0000-0000-000051010000}"/>
    <cellStyle name="Normal 11 4" xfId="100" xr:uid="{00000000-0005-0000-0000-000052010000}"/>
    <cellStyle name="Normal 11 4 2" xfId="1511" xr:uid="{00000000-0005-0000-0000-000053010000}"/>
    <cellStyle name="Normal 11 5" xfId="1512" xr:uid="{00000000-0005-0000-0000-000054010000}"/>
    <cellStyle name="Normal 11 6" xfId="1513" xr:uid="{00000000-0005-0000-0000-000055010000}"/>
    <cellStyle name="Normal 11 7" xfId="2360" xr:uid="{382E0791-0E84-4682-9857-E721A5CA3597}"/>
    <cellStyle name="Normal 110 2" xfId="101" xr:uid="{00000000-0005-0000-0000-000056010000}"/>
    <cellStyle name="Normal 110 2 2" xfId="102" xr:uid="{00000000-0005-0000-0000-000057010000}"/>
    <cellStyle name="Normal 110 3" xfId="103" xr:uid="{00000000-0005-0000-0000-000058010000}"/>
    <cellStyle name="Normal 111 2" xfId="104" xr:uid="{00000000-0005-0000-0000-000059010000}"/>
    <cellStyle name="Normal 111 2 2" xfId="105" xr:uid="{00000000-0005-0000-0000-00005A010000}"/>
    <cellStyle name="Normal 111 3" xfId="106" xr:uid="{00000000-0005-0000-0000-00005B010000}"/>
    <cellStyle name="Normal 112 2" xfId="107" xr:uid="{00000000-0005-0000-0000-00005C010000}"/>
    <cellStyle name="Normal 112 2 2" xfId="108" xr:uid="{00000000-0005-0000-0000-00005D010000}"/>
    <cellStyle name="Normal 112 3" xfId="109" xr:uid="{00000000-0005-0000-0000-00005E010000}"/>
    <cellStyle name="Normal 113 2" xfId="110" xr:uid="{00000000-0005-0000-0000-00005F010000}"/>
    <cellStyle name="Normal 113 2 2" xfId="111" xr:uid="{00000000-0005-0000-0000-000060010000}"/>
    <cellStyle name="Normal 113 3" xfId="112" xr:uid="{00000000-0005-0000-0000-000061010000}"/>
    <cellStyle name="Normal 114 2" xfId="113" xr:uid="{00000000-0005-0000-0000-000062010000}"/>
    <cellStyle name="Normal 114 2 2" xfId="114" xr:uid="{00000000-0005-0000-0000-000063010000}"/>
    <cellStyle name="Normal 114 3" xfId="115" xr:uid="{00000000-0005-0000-0000-000064010000}"/>
    <cellStyle name="Normal 115 2" xfId="116" xr:uid="{00000000-0005-0000-0000-000065010000}"/>
    <cellStyle name="Normal 115 2 2" xfId="117" xr:uid="{00000000-0005-0000-0000-000066010000}"/>
    <cellStyle name="Normal 115 3" xfId="118" xr:uid="{00000000-0005-0000-0000-000067010000}"/>
    <cellStyle name="Normal 116 2" xfId="119" xr:uid="{00000000-0005-0000-0000-000068010000}"/>
    <cellStyle name="Normal 116 2 2" xfId="120" xr:uid="{00000000-0005-0000-0000-000069010000}"/>
    <cellStyle name="Normal 116 3" xfId="121" xr:uid="{00000000-0005-0000-0000-00006A010000}"/>
    <cellStyle name="Normal 117 2" xfId="122" xr:uid="{00000000-0005-0000-0000-00006B010000}"/>
    <cellStyle name="Normal 117 2 2" xfId="123" xr:uid="{00000000-0005-0000-0000-00006C010000}"/>
    <cellStyle name="Normal 117 3" xfId="124" xr:uid="{00000000-0005-0000-0000-00006D010000}"/>
    <cellStyle name="Normal 118 2" xfId="125" xr:uid="{00000000-0005-0000-0000-00006E010000}"/>
    <cellStyle name="Normal 118 2 2" xfId="126" xr:uid="{00000000-0005-0000-0000-00006F010000}"/>
    <cellStyle name="Normal 118 3" xfId="127" xr:uid="{00000000-0005-0000-0000-000070010000}"/>
    <cellStyle name="Normal 119 2" xfId="128" xr:uid="{00000000-0005-0000-0000-000071010000}"/>
    <cellStyle name="Normal 119 2 2" xfId="129" xr:uid="{00000000-0005-0000-0000-000072010000}"/>
    <cellStyle name="Normal 119 3" xfId="130" xr:uid="{00000000-0005-0000-0000-000073010000}"/>
    <cellStyle name="Normal 12" xfId="16" xr:uid="{00000000-0005-0000-0000-000074010000}"/>
    <cellStyle name="Normal 12 2" xfId="131" xr:uid="{00000000-0005-0000-0000-000075010000}"/>
    <cellStyle name="Normal 12 2 2" xfId="132" xr:uid="{00000000-0005-0000-0000-000076010000}"/>
    <cellStyle name="Normal 12 3" xfId="133" xr:uid="{00000000-0005-0000-0000-000077010000}"/>
    <cellStyle name="Normal 12 4" xfId="134" xr:uid="{00000000-0005-0000-0000-000078010000}"/>
    <cellStyle name="Normal 12 4 2" xfId="1514" xr:uid="{00000000-0005-0000-0000-000079010000}"/>
    <cellStyle name="Normal 12 5" xfId="1515" xr:uid="{00000000-0005-0000-0000-00007A010000}"/>
    <cellStyle name="Normal 12 6" xfId="1516" xr:uid="{00000000-0005-0000-0000-00007B010000}"/>
    <cellStyle name="Normal 12 7" xfId="2356" xr:uid="{00000000-0005-0000-0000-00007C010000}"/>
    <cellStyle name="Normal 120 2" xfId="135" xr:uid="{00000000-0005-0000-0000-00007D010000}"/>
    <cellStyle name="Normal 120 2 2" xfId="136" xr:uid="{00000000-0005-0000-0000-00007E010000}"/>
    <cellStyle name="Normal 120 3" xfId="137" xr:uid="{00000000-0005-0000-0000-00007F010000}"/>
    <cellStyle name="Normal 121 2" xfId="138" xr:uid="{00000000-0005-0000-0000-000080010000}"/>
    <cellStyle name="Normal 121 2 2" xfId="139" xr:uid="{00000000-0005-0000-0000-000081010000}"/>
    <cellStyle name="Normal 121 3" xfId="140" xr:uid="{00000000-0005-0000-0000-000082010000}"/>
    <cellStyle name="Normal 122 2" xfId="141" xr:uid="{00000000-0005-0000-0000-000083010000}"/>
    <cellStyle name="Normal 122 2 2" xfId="142" xr:uid="{00000000-0005-0000-0000-000084010000}"/>
    <cellStyle name="Normal 122 3" xfId="143" xr:uid="{00000000-0005-0000-0000-000085010000}"/>
    <cellStyle name="Normal 123 2" xfId="144" xr:uid="{00000000-0005-0000-0000-000086010000}"/>
    <cellStyle name="Normal 123 2 2" xfId="145" xr:uid="{00000000-0005-0000-0000-000087010000}"/>
    <cellStyle name="Normal 123 3" xfId="146" xr:uid="{00000000-0005-0000-0000-000088010000}"/>
    <cellStyle name="Normal 124 2" xfId="147" xr:uid="{00000000-0005-0000-0000-000089010000}"/>
    <cellStyle name="Normal 124 2 2" xfId="148" xr:uid="{00000000-0005-0000-0000-00008A010000}"/>
    <cellStyle name="Normal 124 3" xfId="149" xr:uid="{00000000-0005-0000-0000-00008B010000}"/>
    <cellStyle name="Normal 125 2" xfId="150" xr:uid="{00000000-0005-0000-0000-00008C010000}"/>
    <cellStyle name="Normal 125 2 2" xfId="151" xr:uid="{00000000-0005-0000-0000-00008D010000}"/>
    <cellStyle name="Normal 125 3" xfId="152" xr:uid="{00000000-0005-0000-0000-00008E010000}"/>
    <cellStyle name="Normal 126 2" xfId="153" xr:uid="{00000000-0005-0000-0000-00008F010000}"/>
    <cellStyle name="Normal 126 2 2" xfId="154" xr:uid="{00000000-0005-0000-0000-000090010000}"/>
    <cellStyle name="Normal 126 3" xfId="155" xr:uid="{00000000-0005-0000-0000-000091010000}"/>
    <cellStyle name="Normal 127 2" xfId="156" xr:uid="{00000000-0005-0000-0000-000092010000}"/>
    <cellStyle name="Normal 127 2 2" xfId="157" xr:uid="{00000000-0005-0000-0000-000093010000}"/>
    <cellStyle name="Normal 127 3" xfId="158" xr:uid="{00000000-0005-0000-0000-000094010000}"/>
    <cellStyle name="Normal 128 2" xfId="159" xr:uid="{00000000-0005-0000-0000-000095010000}"/>
    <cellStyle name="Normal 128 2 2" xfId="160" xr:uid="{00000000-0005-0000-0000-000096010000}"/>
    <cellStyle name="Normal 128 3" xfId="161" xr:uid="{00000000-0005-0000-0000-000097010000}"/>
    <cellStyle name="Normal 129 2" xfId="162" xr:uid="{00000000-0005-0000-0000-000098010000}"/>
    <cellStyle name="Normal 129 2 2" xfId="163" xr:uid="{00000000-0005-0000-0000-000099010000}"/>
    <cellStyle name="Normal 129 3" xfId="164" xr:uid="{00000000-0005-0000-0000-00009A010000}"/>
    <cellStyle name="Normal 13" xfId="38" xr:uid="{00000000-0005-0000-0000-00009B010000}"/>
    <cellStyle name="Normal 13 2" xfId="40" xr:uid="{00000000-0005-0000-0000-00009C010000}"/>
    <cellStyle name="Normal 13 2 2" xfId="165" xr:uid="{00000000-0005-0000-0000-00009D010000}"/>
    <cellStyle name="Normal 13 3" xfId="166" xr:uid="{00000000-0005-0000-0000-00009E010000}"/>
    <cellStyle name="Normal 13 4" xfId="167" xr:uid="{00000000-0005-0000-0000-00009F010000}"/>
    <cellStyle name="Normal 13 4 2" xfId="1517" xr:uid="{00000000-0005-0000-0000-0000A0010000}"/>
    <cellStyle name="Normal 13 5" xfId="1518" xr:uid="{00000000-0005-0000-0000-0000A1010000}"/>
    <cellStyle name="Normal 13 6" xfId="1519" xr:uid="{00000000-0005-0000-0000-0000A2010000}"/>
    <cellStyle name="Normal 13 7" xfId="2370" xr:uid="{7E6944B5-B05C-4007-BABA-69F1F660BF7D}"/>
    <cellStyle name="Normal 130 2" xfId="168" xr:uid="{00000000-0005-0000-0000-0000A3010000}"/>
    <cellStyle name="Normal 130 2 2" xfId="169" xr:uid="{00000000-0005-0000-0000-0000A4010000}"/>
    <cellStyle name="Normal 130 3" xfId="170" xr:uid="{00000000-0005-0000-0000-0000A5010000}"/>
    <cellStyle name="Normal 131 2" xfId="171" xr:uid="{00000000-0005-0000-0000-0000A6010000}"/>
    <cellStyle name="Normal 131 2 2" xfId="172" xr:uid="{00000000-0005-0000-0000-0000A7010000}"/>
    <cellStyle name="Normal 131 3" xfId="173" xr:uid="{00000000-0005-0000-0000-0000A8010000}"/>
    <cellStyle name="Normal 132 2" xfId="174" xr:uid="{00000000-0005-0000-0000-0000A9010000}"/>
    <cellStyle name="Normal 132 2 2" xfId="175" xr:uid="{00000000-0005-0000-0000-0000AA010000}"/>
    <cellStyle name="Normal 132 3" xfId="176" xr:uid="{00000000-0005-0000-0000-0000AB010000}"/>
    <cellStyle name="Normal 133 2" xfId="177" xr:uid="{00000000-0005-0000-0000-0000AC010000}"/>
    <cellStyle name="Normal 133 2 2" xfId="178" xr:uid="{00000000-0005-0000-0000-0000AD010000}"/>
    <cellStyle name="Normal 133 3" xfId="179" xr:uid="{00000000-0005-0000-0000-0000AE010000}"/>
    <cellStyle name="Normal 134 2" xfId="180" xr:uid="{00000000-0005-0000-0000-0000AF010000}"/>
    <cellStyle name="Normal 134 2 2" xfId="181" xr:uid="{00000000-0005-0000-0000-0000B0010000}"/>
    <cellStyle name="Normal 134 3" xfId="182" xr:uid="{00000000-0005-0000-0000-0000B1010000}"/>
    <cellStyle name="Normal 135 2" xfId="183" xr:uid="{00000000-0005-0000-0000-0000B2010000}"/>
    <cellStyle name="Normal 135 2 2" xfId="184" xr:uid="{00000000-0005-0000-0000-0000B3010000}"/>
    <cellStyle name="Normal 135 3" xfId="185" xr:uid="{00000000-0005-0000-0000-0000B4010000}"/>
    <cellStyle name="Normal 136 2" xfId="186" xr:uid="{00000000-0005-0000-0000-0000B5010000}"/>
    <cellStyle name="Normal 136 2 2" xfId="187" xr:uid="{00000000-0005-0000-0000-0000B6010000}"/>
    <cellStyle name="Normal 136 3" xfId="188" xr:uid="{00000000-0005-0000-0000-0000B7010000}"/>
    <cellStyle name="Normal 137 2" xfId="189" xr:uid="{00000000-0005-0000-0000-0000B8010000}"/>
    <cellStyle name="Normal 137 2 2" xfId="190" xr:uid="{00000000-0005-0000-0000-0000B9010000}"/>
    <cellStyle name="Normal 137 3" xfId="191" xr:uid="{00000000-0005-0000-0000-0000BA010000}"/>
    <cellStyle name="Normal 138 2" xfId="192" xr:uid="{00000000-0005-0000-0000-0000BB010000}"/>
    <cellStyle name="Normal 138 2 2" xfId="193" xr:uid="{00000000-0005-0000-0000-0000BC010000}"/>
    <cellStyle name="Normal 138 3" xfId="194" xr:uid="{00000000-0005-0000-0000-0000BD010000}"/>
    <cellStyle name="Normal 139 2" xfId="195" xr:uid="{00000000-0005-0000-0000-0000BE010000}"/>
    <cellStyle name="Normal 139 2 2" xfId="196" xr:uid="{00000000-0005-0000-0000-0000BF010000}"/>
    <cellStyle name="Normal 139 3" xfId="197" xr:uid="{00000000-0005-0000-0000-0000C0010000}"/>
    <cellStyle name="Normal 14" xfId="48" xr:uid="{00000000-0005-0000-0000-0000C1010000}"/>
    <cellStyle name="Normal 14 2" xfId="198" xr:uid="{00000000-0005-0000-0000-0000C2010000}"/>
    <cellStyle name="Normal 14 2 2" xfId="199" xr:uid="{00000000-0005-0000-0000-0000C3010000}"/>
    <cellStyle name="Normal 14 3" xfId="200" xr:uid="{00000000-0005-0000-0000-0000C4010000}"/>
    <cellStyle name="Normal 14 4" xfId="201" xr:uid="{00000000-0005-0000-0000-0000C5010000}"/>
    <cellStyle name="Normal 14 4 2" xfId="1520" xr:uid="{00000000-0005-0000-0000-0000C6010000}"/>
    <cellStyle name="Normal 14 5" xfId="1521" xr:uid="{00000000-0005-0000-0000-0000C7010000}"/>
    <cellStyle name="Normal 14 6" xfId="1522" xr:uid="{00000000-0005-0000-0000-0000C8010000}"/>
    <cellStyle name="Normal 14 7" xfId="2372" xr:uid="{666C07BF-B7CA-4287-BA5E-2FFD29CFD56F}"/>
    <cellStyle name="Normal 140 2" xfId="202" xr:uid="{00000000-0005-0000-0000-0000C9010000}"/>
    <cellStyle name="Normal 140 2 2" xfId="203" xr:uid="{00000000-0005-0000-0000-0000CA010000}"/>
    <cellStyle name="Normal 140 3" xfId="204" xr:uid="{00000000-0005-0000-0000-0000CB010000}"/>
    <cellStyle name="Normal 141 2" xfId="205" xr:uid="{00000000-0005-0000-0000-0000CC010000}"/>
    <cellStyle name="Normal 141 2 2" xfId="206" xr:uid="{00000000-0005-0000-0000-0000CD010000}"/>
    <cellStyle name="Normal 141 3" xfId="207" xr:uid="{00000000-0005-0000-0000-0000CE010000}"/>
    <cellStyle name="Normal 142 2" xfId="208" xr:uid="{00000000-0005-0000-0000-0000CF010000}"/>
    <cellStyle name="Normal 142 2 2" xfId="209" xr:uid="{00000000-0005-0000-0000-0000D0010000}"/>
    <cellStyle name="Normal 142 3" xfId="210" xr:uid="{00000000-0005-0000-0000-0000D1010000}"/>
    <cellStyle name="Normal 143 2" xfId="211" xr:uid="{00000000-0005-0000-0000-0000D2010000}"/>
    <cellStyle name="Normal 143 2 2" xfId="212" xr:uid="{00000000-0005-0000-0000-0000D3010000}"/>
    <cellStyle name="Normal 143 3" xfId="213" xr:uid="{00000000-0005-0000-0000-0000D4010000}"/>
    <cellStyle name="Normal 144 2" xfId="214" xr:uid="{00000000-0005-0000-0000-0000D5010000}"/>
    <cellStyle name="Normal 144 2 2" xfId="215" xr:uid="{00000000-0005-0000-0000-0000D6010000}"/>
    <cellStyle name="Normal 144 3" xfId="216" xr:uid="{00000000-0005-0000-0000-0000D7010000}"/>
    <cellStyle name="Normal 145 2" xfId="217" xr:uid="{00000000-0005-0000-0000-0000D8010000}"/>
    <cellStyle name="Normal 145 2 2" xfId="218" xr:uid="{00000000-0005-0000-0000-0000D9010000}"/>
    <cellStyle name="Normal 145 3" xfId="219" xr:uid="{00000000-0005-0000-0000-0000DA010000}"/>
    <cellStyle name="Normal 146 2" xfId="220" xr:uid="{00000000-0005-0000-0000-0000DB010000}"/>
    <cellStyle name="Normal 146 2 2" xfId="221" xr:uid="{00000000-0005-0000-0000-0000DC010000}"/>
    <cellStyle name="Normal 146 3" xfId="222" xr:uid="{00000000-0005-0000-0000-0000DD010000}"/>
    <cellStyle name="Normal 147 2" xfId="223" xr:uid="{00000000-0005-0000-0000-0000DE010000}"/>
    <cellStyle name="Normal 147 2 2" xfId="224" xr:uid="{00000000-0005-0000-0000-0000DF010000}"/>
    <cellStyle name="Normal 147 3" xfId="225" xr:uid="{00000000-0005-0000-0000-0000E0010000}"/>
    <cellStyle name="Normal 148 2" xfId="226" xr:uid="{00000000-0005-0000-0000-0000E1010000}"/>
    <cellStyle name="Normal 148 2 2" xfId="227" xr:uid="{00000000-0005-0000-0000-0000E2010000}"/>
    <cellStyle name="Normal 148 3" xfId="228" xr:uid="{00000000-0005-0000-0000-0000E3010000}"/>
    <cellStyle name="Normal 149 2" xfId="229" xr:uid="{00000000-0005-0000-0000-0000E4010000}"/>
    <cellStyle name="Normal 149 2 2" xfId="230" xr:uid="{00000000-0005-0000-0000-0000E5010000}"/>
    <cellStyle name="Normal 149 3" xfId="231" xr:uid="{00000000-0005-0000-0000-0000E6010000}"/>
    <cellStyle name="Normal 15" xfId="1274" xr:uid="{00000000-0005-0000-0000-0000E7010000}"/>
    <cellStyle name="Normal 15 2" xfId="232" xr:uid="{00000000-0005-0000-0000-0000E8010000}"/>
    <cellStyle name="Normal 15 2 2" xfId="233" xr:uid="{00000000-0005-0000-0000-0000E9010000}"/>
    <cellStyle name="Normal 15 3" xfId="234" xr:uid="{00000000-0005-0000-0000-0000EA010000}"/>
    <cellStyle name="Normal 15 4" xfId="235" xr:uid="{00000000-0005-0000-0000-0000EB010000}"/>
    <cellStyle name="Normal 15 4 2" xfId="1523" xr:uid="{00000000-0005-0000-0000-0000EC010000}"/>
    <cellStyle name="Normal 15 5" xfId="1524" xr:uid="{00000000-0005-0000-0000-0000ED010000}"/>
    <cellStyle name="Normal 15 6" xfId="1525" xr:uid="{00000000-0005-0000-0000-0000EE010000}"/>
    <cellStyle name="Normal 150 2" xfId="236" xr:uid="{00000000-0005-0000-0000-0000EF010000}"/>
    <cellStyle name="Normal 150 2 2" xfId="237" xr:uid="{00000000-0005-0000-0000-0000F0010000}"/>
    <cellStyle name="Normal 150 3" xfId="238" xr:uid="{00000000-0005-0000-0000-0000F1010000}"/>
    <cellStyle name="Normal 151 2" xfId="239" xr:uid="{00000000-0005-0000-0000-0000F2010000}"/>
    <cellStyle name="Normal 151 2 2" xfId="240" xr:uid="{00000000-0005-0000-0000-0000F3010000}"/>
    <cellStyle name="Normal 151 3" xfId="241" xr:uid="{00000000-0005-0000-0000-0000F4010000}"/>
    <cellStyle name="Normal 152 2" xfId="242" xr:uid="{00000000-0005-0000-0000-0000F5010000}"/>
    <cellStyle name="Normal 152 2 2" xfId="243" xr:uid="{00000000-0005-0000-0000-0000F6010000}"/>
    <cellStyle name="Normal 152 3" xfId="244" xr:uid="{00000000-0005-0000-0000-0000F7010000}"/>
    <cellStyle name="Normal 153 2" xfId="245" xr:uid="{00000000-0005-0000-0000-0000F8010000}"/>
    <cellStyle name="Normal 153 2 2" xfId="246" xr:uid="{00000000-0005-0000-0000-0000F9010000}"/>
    <cellStyle name="Normal 153 3" xfId="247" xr:uid="{00000000-0005-0000-0000-0000FA010000}"/>
    <cellStyle name="Normal 154 2" xfId="248" xr:uid="{00000000-0005-0000-0000-0000FB010000}"/>
    <cellStyle name="Normal 154 2 2" xfId="249" xr:uid="{00000000-0005-0000-0000-0000FC010000}"/>
    <cellStyle name="Normal 154 3" xfId="250" xr:uid="{00000000-0005-0000-0000-0000FD010000}"/>
    <cellStyle name="Normal 155 2" xfId="251" xr:uid="{00000000-0005-0000-0000-0000FE010000}"/>
    <cellStyle name="Normal 155 2 2" xfId="252" xr:uid="{00000000-0005-0000-0000-0000FF010000}"/>
    <cellStyle name="Normal 155 3" xfId="253" xr:uid="{00000000-0005-0000-0000-000000020000}"/>
    <cellStyle name="Normal 156 2" xfId="254" xr:uid="{00000000-0005-0000-0000-000001020000}"/>
    <cellStyle name="Normal 156 2 2" xfId="255" xr:uid="{00000000-0005-0000-0000-000002020000}"/>
    <cellStyle name="Normal 156 3" xfId="256" xr:uid="{00000000-0005-0000-0000-000003020000}"/>
    <cellStyle name="Normal 157 2" xfId="257" xr:uid="{00000000-0005-0000-0000-000004020000}"/>
    <cellStyle name="Normal 157 2 2" xfId="258" xr:uid="{00000000-0005-0000-0000-000005020000}"/>
    <cellStyle name="Normal 157 3" xfId="259" xr:uid="{00000000-0005-0000-0000-000006020000}"/>
    <cellStyle name="Normal 158 2" xfId="260" xr:uid="{00000000-0005-0000-0000-000007020000}"/>
    <cellStyle name="Normal 158 2 2" xfId="261" xr:uid="{00000000-0005-0000-0000-000008020000}"/>
    <cellStyle name="Normal 158 3" xfId="262" xr:uid="{00000000-0005-0000-0000-000009020000}"/>
    <cellStyle name="Normal 159 2" xfId="263" xr:uid="{00000000-0005-0000-0000-00000A020000}"/>
    <cellStyle name="Normal 159 2 2" xfId="264" xr:uid="{00000000-0005-0000-0000-00000B020000}"/>
    <cellStyle name="Normal 159 3" xfId="265" xr:uid="{00000000-0005-0000-0000-00000C020000}"/>
    <cellStyle name="Normal 16" xfId="41" xr:uid="{00000000-0005-0000-0000-00000D020000}"/>
    <cellStyle name="Normal 16 2" xfId="266" xr:uid="{00000000-0005-0000-0000-00000E020000}"/>
    <cellStyle name="Normal 16 2 2" xfId="267" xr:uid="{00000000-0005-0000-0000-00000F020000}"/>
    <cellStyle name="Normal 16 3" xfId="268" xr:uid="{00000000-0005-0000-0000-000010020000}"/>
    <cellStyle name="Normal 16 4" xfId="269" xr:uid="{00000000-0005-0000-0000-000011020000}"/>
    <cellStyle name="Normal 16 4 2" xfId="1526" xr:uid="{00000000-0005-0000-0000-000012020000}"/>
    <cellStyle name="Normal 16 5" xfId="1527" xr:uid="{00000000-0005-0000-0000-000013020000}"/>
    <cellStyle name="Normal 16 6" xfId="1528" xr:uid="{00000000-0005-0000-0000-000014020000}"/>
    <cellStyle name="Normal 160 2" xfId="270" xr:uid="{00000000-0005-0000-0000-000015020000}"/>
    <cellStyle name="Normal 160 2 2" xfId="271" xr:uid="{00000000-0005-0000-0000-000016020000}"/>
    <cellStyle name="Normal 160 3" xfId="272" xr:uid="{00000000-0005-0000-0000-000017020000}"/>
    <cellStyle name="Normal 161 2" xfId="273" xr:uid="{00000000-0005-0000-0000-000018020000}"/>
    <cellStyle name="Normal 161 2 2" xfId="274" xr:uid="{00000000-0005-0000-0000-000019020000}"/>
    <cellStyle name="Normal 161 3" xfId="275" xr:uid="{00000000-0005-0000-0000-00001A020000}"/>
    <cellStyle name="Normal 162 2" xfId="276" xr:uid="{00000000-0005-0000-0000-00001B020000}"/>
    <cellStyle name="Normal 162 2 2" xfId="277" xr:uid="{00000000-0005-0000-0000-00001C020000}"/>
    <cellStyle name="Normal 162 3" xfId="278" xr:uid="{00000000-0005-0000-0000-00001D020000}"/>
    <cellStyle name="Normal 163 2" xfId="279" xr:uid="{00000000-0005-0000-0000-00001E020000}"/>
    <cellStyle name="Normal 163 2 2" xfId="280" xr:uid="{00000000-0005-0000-0000-00001F020000}"/>
    <cellStyle name="Normal 163 3" xfId="281" xr:uid="{00000000-0005-0000-0000-000020020000}"/>
    <cellStyle name="Normal 164 2" xfId="282" xr:uid="{00000000-0005-0000-0000-000021020000}"/>
    <cellStyle name="Normal 164 2 2" xfId="283" xr:uid="{00000000-0005-0000-0000-000022020000}"/>
    <cellStyle name="Normal 164 3" xfId="284" xr:uid="{00000000-0005-0000-0000-000023020000}"/>
    <cellStyle name="Normal 165 2" xfId="285" xr:uid="{00000000-0005-0000-0000-000024020000}"/>
    <cellStyle name="Normal 165 2 2" xfId="286" xr:uid="{00000000-0005-0000-0000-000025020000}"/>
    <cellStyle name="Normal 165 3" xfId="287" xr:uid="{00000000-0005-0000-0000-000026020000}"/>
    <cellStyle name="Normal 166 2" xfId="288" xr:uid="{00000000-0005-0000-0000-000027020000}"/>
    <cellStyle name="Normal 166 2 2" xfId="289" xr:uid="{00000000-0005-0000-0000-000028020000}"/>
    <cellStyle name="Normal 166 3" xfId="290" xr:uid="{00000000-0005-0000-0000-000029020000}"/>
    <cellStyle name="Normal 167 2" xfId="291" xr:uid="{00000000-0005-0000-0000-00002A020000}"/>
    <cellStyle name="Normal 167 2 2" xfId="292" xr:uid="{00000000-0005-0000-0000-00002B020000}"/>
    <cellStyle name="Normal 167 3" xfId="293" xr:uid="{00000000-0005-0000-0000-00002C020000}"/>
    <cellStyle name="Normal 168 2" xfId="294" xr:uid="{00000000-0005-0000-0000-00002D020000}"/>
    <cellStyle name="Normal 168 2 2" xfId="295" xr:uid="{00000000-0005-0000-0000-00002E020000}"/>
    <cellStyle name="Normal 168 3" xfId="296" xr:uid="{00000000-0005-0000-0000-00002F020000}"/>
    <cellStyle name="Normal 169 2" xfId="297" xr:uid="{00000000-0005-0000-0000-000030020000}"/>
    <cellStyle name="Normal 169 2 2" xfId="298" xr:uid="{00000000-0005-0000-0000-000031020000}"/>
    <cellStyle name="Normal 169 3" xfId="299" xr:uid="{00000000-0005-0000-0000-000032020000}"/>
    <cellStyle name="Normal 17" xfId="1374" xr:uid="{00000000-0005-0000-0000-000033020000}"/>
    <cellStyle name="Normal 17 2" xfId="300" xr:uid="{00000000-0005-0000-0000-000034020000}"/>
    <cellStyle name="Normal 17 2 2" xfId="301" xr:uid="{00000000-0005-0000-0000-000035020000}"/>
    <cellStyle name="Normal 17 3" xfId="302" xr:uid="{00000000-0005-0000-0000-000036020000}"/>
    <cellStyle name="Normal 17 4" xfId="303" xr:uid="{00000000-0005-0000-0000-000037020000}"/>
    <cellStyle name="Normal 17 4 2" xfId="1529" xr:uid="{00000000-0005-0000-0000-000038020000}"/>
    <cellStyle name="Normal 17 5" xfId="1530" xr:uid="{00000000-0005-0000-0000-000039020000}"/>
    <cellStyle name="Normal 17 6" xfId="1531" xr:uid="{00000000-0005-0000-0000-00003A020000}"/>
    <cellStyle name="Normal 17 7" xfId="2380" xr:uid="{C9D020AB-B102-4639-A3C3-70BEB249B2B8}"/>
    <cellStyle name="Normal 170 2" xfId="304" xr:uid="{00000000-0005-0000-0000-00003B020000}"/>
    <cellStyle name="Normal 170 2 2" xfId="305" xr:uid="{00000000-0005-0000-0000-00003C020000}"/>
    <cellStyle name="Normal 170 3" xfId="306" xr:uid="{00000000-0005-0000-0000-00003D020000}"/>
    <cellStyle name="Normal 171 2" xfId="307" xr:uid="{00000000-0005-0000-0000-00003E020000}"/>
    <cellStyle name="Normal 171 2 2" xfId="308" xr:uid="{00000000-0005-0000-0000-00003F020000}"/>
    <cellStyle name="Normal 171 3" xfId="309" xr:uid="{00000000-0005-0000-0000-000040020000}"/>
    <cellStyle name="Normal 172 2" xfId="310" xr:uid="{00000000-0005-0000-0000-000041020000}"/>
    <cellStyle name="Normal 172 2 2" xfId="311" xr:uid="{00000000-0005-0000-0000-000042020000}"/>
    <cellStyle name="Normal 172 3" xfId="312" xr:uid="{00000000-0005-0000-0000-000043020000}"/>
    <cellStyle name="Normal 173 2" xfId="313" xr:uid="{00000000-0005-0000-0000-000044020000}"/>
    <cellStyle name="Normal 173 2 2" xfId="314" xr:uid="{00000000-0005-0000-0000-000045020000}"/>
    <cellStyle name="Normal 173 3" xfId="315" xr:uid="{00000000-0005-0000-0000-000046020000}"/>
    <cellStyle name="Normal 174 2" xfId="316" xr:uid="{00000000-0005-0000-0000-000047020000}"/>
    <cellStyle name="Normal 174 2 2" xfId="317" xr:uid="{00000000-0005-0000-0000-000048020000}"/>
    <cellStyle name="Normal 174 3" xfId="318" xr:uid="{00000000-0005-0000-0000-000049020000}"/>
    <cellStyle name="Normal 175 2" xfId="319" xr:uid="{00000000-0005-0000-0000-00004A020000}"/>
    <cellStyle name="Normal 175 2 2" xfId="320" xr:uid="{00000000-0005-0000-0000-00004B020000}"/>
    <cellStyle name="Normal 175 3" xfId="321" xr:uid="{00000000-0005-0000-0000-00004C020000}"/>
    <cellStyle name="Normal 176 2" xfId="322" xr:uid="{00000000-0005-0000-0000-00004D020000}"/>
    <cellStyle name="Normal 176 2 2" xfId="323" xr:uid="{00000000-0005-0000-0000-00004E020000}"/>
    <cellStyle name="Normal 176 3" xfId="324" xr:uid="{00000000-0005-0000-0000-00004F020000}"/>
    <cellStyle name="Normal 177 2" xfId="325" xr:uid="{00000000-0005-0000-0000-000050020000}"/>
    <cellStyle name="Normal 177 2 2" xfId="326" xr:uid="{00000000-0005-0000-0000-000051020000}"/>
    <cellStyle name="Normal 177 3" xfId="327" xr:uid="{00000000-0005-0000-0000-000052020000}"/>
    <cellStyle name="Normal 178 2" xfId="328" xr:uid="{00000000-0005-0000-0000-000053020000}"/>
    <cellStyle name="Normal 178 2 2" xfId="329" xr:uid="{00000000-0005-0000-0000-000054020000}"/>
    <cellStyle name="Normal 178 3" xfId="330" xr:uid="{00000000-0005-0000-0000-000055020000}"/>
    <cellStyle name="Normal 179 2" xfId="331" xr:uid="{00000000-0005-0000-0000-000056020000}"/>
    <cellStyle name="Normal 179 2 2" xfId="332" xr:uid="{00000000-0005-0000-0000-000057020000}"/>
    <cellStyle name="Normal 179 3" xfId="333" xr:uid="{00000000-0005-0000-0000-000058020000}"/>
    <cellStyle name="Normal 18" xfId="1376" xr:uid="{00000000-0005-0000-0000-000059020000}"/>
    <cellStyle name="Normal 18 2" xfId="334" xr:uid="{00000000-0005-0000-0000-00005A020000}"/>
    <cellStyle name="Normal 18 2 2" xfId="335" xr:uid="{00000000-0005-0000-0000-00005B020000}"/>
    <cellStyle name="Normal 18 3" xfId="336" xr:uid="{00000000-0005-0000-0000-00005C020000}"/>
    <cellStyle name="Normal 18 4" xfId="337" xr:uid="{00000000-0005-0000-0000-00005D020000}"/>
    <cellStyle name="Normal 18 4 2" xfId="1532" xr:uid="{00000000-0005-0000-0000-00005E020000}"/>
    <cellStyle name="Normal 18 5" xfId="1533" xr:uid="{00000000-0005-0000-0000-00005F020000}"/>
    <cellStyle name="Normal 18 6" xfId="1534" xr:uid="{00000000-0005-0000-0000-000060020000}"/>
    <cellStyle name="Normal 18 7" xfId="2382" xr:uid="{5B0654A2-2E7B-4020-AF48-BC403FF62E50}"/>
    <cellStyle name="Normal 180 2" xfId="338" xr:uid="{00000000-0005-0000-0000-000061020000}"/>
    <cellStyle name="Normal 180 2 2" xfId="339" xr:uid="{00000000-0005-0000-0000-000062020000}"/>
    <cellStyle name="Normal 180 3" xfId="340" xr:uid="{00000000-0005-0000-0000-000063020000}"/>
    <cellStyle name="Normal 181 2" xfId="341" xr:uid="{00000000-0005-0000-0000-000064020000}"/>
    <cellStyle name="Normal 181 2 2" xfId="342" xr:uid="{00000000-0005-0000-0000-000065020000}"/>
    <cellStyle name="Normal 181 3" xfId="343" xr:uid="{00000000-0005-0000-0000-000066020000}"/>
    <cellStyle name="Normal 182 2" xfId="344" xr:uid="{00000000-0005-0000-0000-000067020000}"/>
    <cellStyle name="Normal 182 2 2" xfId="345" xr:uid="{00000000-0005-0000-0000-000068020000}"/>
    <cellStyle name="Normal 182 3" xfId="346" xr:uid="{00000000-0005-0000-0000-000069020000}"/>
    <cellStyle name="Normal 183 2" xfId="347" xr:uid="{00000000-0005-0000-0000-00006A020000}"/>
    <cellStyle name="Normal 183 2 2" xfId="348" xr:uid="{00000000-0005-0000-0000-00006B020000}"/>
    <cellStyle name="Normal 183 3" xfId="349" xr:uid="{00000000-0005-0000-0000-00006C020000}"/>
    <cellStyle name="Normal 184 2" xfId="350" xr:uid="{00000000-0005-0000-0000-00006D020000}"/>
    <cellStyle name="Normal 184 2 2" xfId="351" xr:uid="{00000000-0005-0000-0000-00006E020000}"/>
    <cellStyle name="Normal 184 3" xfId="352" xr:uid="{00000000-0005-0000-0000-00006F020000}"/>
    <cellStyle name="Normal 185 2" xfId="353" xr:uid="{00000000-0005-0000-0000-000070020000}"/>
    <cellStyle name="Normal 185 2 2" xfId="354" xr:uid="{00000000-0005-0000-0000-000071020000}"/>
    <cellStyle name="Normal 185 3" xfId="355" xr:uid="{00000000-0005-0000-0000-000072020000}"/>
    <cellStyle name="Normal 186 2" xfId="356" xr:uid="{00000000-0005-0000-0000-000073020000}"/>
    <cellStyle name="Normal 186 2 2" xfId="357" xr:uid="{00000000-0005-0000-0000-000074020000}"/>
    <cellStyle name="Normal 186 3" xfId="358" xr:uid="{00000000-0005-0000-0000-000075020000}"/>
    <cellStyle name="Normal 187 2" xfId="359" xr:uid="{00000000-0005-0000-0000-000076020000}"/>
    <cellStyle name="Normal 187 2 2" xfId="360" xr:uid="{00000000-0005-0000-0000-000077020000}"/>
    <cellStyle name="Normal 187 3" xfId="361" xr:uid="{00000000-0005-0000-0000-000078020000}"/>
    <cellStyle name="Normal 188 2" xfId="362" xr:uid="{00000000-0005-0000-0000-000079020000}"/>
    <cellStyle name="Normal 188 2 2" xfId="363" xr:uid="{00000000-0005-0000-0000-00007A020000}"/>
    <cellStyle name="Normal 188 3" xfId="364" xr:uid="{00000000-0005-0000-0000-00007B020000}"/>
    <cellStyle name="Normal 189 2" xfId="365" xr:uid="{00000000-0005-0000-0000-00007C020000}"/>
    <cellStyle name="Normal 189 2 2" xfId="366" xr:uid="{00000000-0005-0000-0000-00007D020000}"/>
    <cellStyle name="Normal 189 3" xfId="367" xr:uid="{00000000-0005-0000-0000-00007E020000}"/>
    <cellStyle name="Normal 19" xfId="1378" xr:uid="{00000000-0005-0000-0000-00007F020000}"/>
    <cellStyle name="Normal 19 2" xfId="368" xr:uid="{00000000-0005-0000-0000-000080020000}"/>
    <cellStyle name="Normal 19 2 2" xfId="369" xr:uid="{00000000-0005-0000-0000-000081020000}"/>
    <cellStyle name="Normal 19 3" xfId="370" xr:uid="{00000000-0005-0000-0000-000082020000}"/>
    <cellStyle name="Normal 19 4" xfId="371" xr:uid="{00000000-0005-0000-0000-000083020000}"/>
    <cellStyle name="Normal 19 4 2" xfId="1535" xr:uid="{00000000-0005-0000-0000-000084020000}"/>
    <cellStyle name="Normal 19 5" xfId="1536" xr:uid="{00000000-0005-0000-0000-000085020000}"/>
    <cellStyle name="Normal 19 6" xfId="1537" xr:uid="{00000000-0005-0000-0000-000086020000}"/>
    <cellStyle name="Normal 190 2" xfId="372" xr:uid="{00000000-0005-0000-0000-000087020000}"/>
    <cellStyle name="Normal 190 2 2" xfId="373" xr:uid="{00000000-0005-0000-0000-000088020000}"/>
    <cellStyle name="Normal 190 3" xfId="374" xr:uid="{00000000-0005-0000-0000-000089020000}"/>
    <cellStyle name="Normal 191 2" xfId="375" xr:uid="{00000000-0005-0000-0000-00008A020000}"/>
    <cellStyle name="Normal 191 2 2" xfId="376" xr:uid="{00000000-0005-0000-0000-00008B020000}"/>
    <cellStyle name="Normal 191 3" xfId="377" xr:uid="{00000000-0005-0000-0000-00008C020000}"/>
    <cellStyle name="Normal 192 2" xfId="378" xr:uid="{00000000-0005-0000-0000-00008D020000}"/>
    <cellStyle name="Normal 192 2 2" xfId="379" xr:uid="{00000000-0005-0000-0000-00008E020000}"/>
    <cellStyle name="Normal 192 3" xfId="380" xr:uid="{00000000-0005-0000-0000-00008F020000}"/>
    <cellStyle name="Normal 193 2" xfId="381" xr:uid="{00000000-0005-0000-0000-000090020000}"/>
    <cellStyle name="Normal 193 2 2" xfId="382" xr:uid="{00000000-0005-0000-0000-000091020000}"/>
    <cellStyle name="Normal 193 3" xfId="383" xr:uid="{00000000-0005-0000-0000-000092020000}"/>
    <cellStyle name="Normal 194 2" xfId="384" xr:uid="{00000000-0005-0000-0000-000093020000}"/>
    <cellStyle name="Normal 194 2 2" xfId="385" xr:uid="{00000000-0005-0000-0000-000094020000}"/>
    <cellStyle name="Normal 194 3" xfId="386" xr:uid="{00000000-0005-0000-0000-000095020000}"/>
    <cellStyle name="Normal 195 2" xfId="387" xr:uid="{00000000-0005-0000-0000-000096020000}"/>
    <cellStyle name="Normal 195 2 2" xfId="388" xr:uid="{00000000-0005-0000-0000-000097020000}"/>
    <cellStyle name="Normal 195 3" xfId="389" xr:uid="{00000000-0005-0000-0000-000098020000}"/>
    <cellStyle name="Normal 196 2" xfId="390" xr:uid="{00000000-0005-0000-0000-000099020000}"/>
    <cellStyle name="Normal 196 2 2" xfId="391" xr:uid="{00000000-0005-0000-0000-00009A020000}"/>
    <cellStyle name="Normal 196 3" xfId="392" xr:uid="{00000000-0005-0000-0000-00009B020000}"/>
    <cellStyle name="Normal 197 2" xfId="393" xr:uid="{00000000-0005-0000-0000-00009C020000}"/>
    <cellStyle name="Normal 197 2 2" xfId="394" xr:uid="{00000000-0005-0000-0000-00009D020000}"/>
    <cellStyle name="Normal 197 3" xfId="395" xr:uid="{00000000-0005-0000-0000-00009E020000}"/>
    <cellStyle name="Normal 198 2" xfId="396" xr:uid="{00000000-0005-0000-0000-00009F020000}"/>
    <cellStyle name="Normal 198 2 2" xfId="397" xr:uid="{00000000-0005-0000-0000-0000A0020000}"/>
    <cellStyle name="Normal 198 3" xfId="398" xr:uid="{00000000-0005-0000-0000-0000A1020000}"/>
    <cellStyle name="Normal 199 2" xfId="399" xr:uid="{00000000-0005-0000-0000-0000A2020000}"/>
    <cellStyle name="Normal 199 2 2" xfId="400" xr:uid="{00000000-0005-0000-0000-0000A3020000}"/>
    <cellStyle name="Normal 199 3" xfId="401" xr:uid="{00000000-0005-0000-0000-0000A4020000}"/>
    <cellStyle name="Normal 2" xfId="17" xr:uid="{00000000-0005-0000-0000-0000A5020000}"/>
    <cellStyle name="Normal 2 10" xfId="18" xr:uid="{00000000-0005-0000-0000-0000A6020000}"/>
    <cellStyle name="Normal 2 11" xfId="19" xr:uid="{00000000-0005-0000-0000-0000A7020000}"/>
    <cellStyle name="Normal 2 12" xfId="20" xr:uid="{00000000-0005-0000-0000-0000A8020000}"/>
    <cellStyle name="Normal 2 13" xfId="1261" xr:uid="{00000000-0005-0000-0000-0000A9020000}"/>
    <cellStyle name="Normal 2 13 2" xfId="2374" xr:uid="{80D3AF31-A536-4557-A379-A3CE72D2B376}"/>
    <cellStyle name="Normal 2 14" xfId="2361" xr:uid="{1A087471-A691-45F9-82BF-0F5407E73CAA}"/>
    <cellStyle name="Normal 2 2" xfId="21" xr:uid="{00000000-0005-0000-0000-0000AA020000}"/>
    <cellStyle name="Normal 2 2 2" xfId="402" xr:uid="{00000000-0005-0000-0000-0000AB020000}"/>
    <cellStyle name="Normal 2 3" xfId="22" xr:uid="{00000000-0005-0000-0000-0000AC020000}"/>
    <cellStyle name="Normal 2 3 2" xfId="403" xr:uid="{00000000-0005-0000-0000-0000AD020000}"/>
    <cellStyle name="Normal 2 4" xfId="23" xr:uid="{00000000-0005-0000-0000-0000AE020000}"/>
    <cellStyle name="Normal 2 4 2" xfId="404" xr:uid="{00000000-0005-0000-0000-0000AF020000}"/>
    <cellStyle name="Normal 2 5" xfId="24" xr:uid="{00000000-0005-0000-0000-0000B0020000}"/>
    <cellStyle name="Normal 2 5 2" xfId="1538" xr:uid="{00000000-0005-0000-0000-0000B1020000}"/>
    <cellStyle name="Normal 2 5 3" xfId="1539" xr:uid="{00000000-0005-0000-0000-0000B2020000}"/>
    <cellStyle name="Normal 2 5 4" xfId="1540" xr:uid="{00000000-0005-0000-0000-0000B3020000}"/>
    <cellStyle name="Normal 2 6" xfId="25" xr:uid="{00000000-0005-0000-0000-0000B4020000}"/>
    <cellStyle name="Normal 2 7" xfId="26" xr:uid="{00000000-0005-0000-0000-0000B5020000}"/>
    <cellStyle name="Normal 2 8" xfId="27" xr:uid="{00000000-0005-0000-0000-0000B6020000}"/>
    <cellStyle name="Normal 2 9" xfId="28" xr:uid="{00000000-0005-0000-0000-0000B7020000}"/>
    <cellStyle name="Normal 20 2" xfId="405" xr:uid="{00000000-0005-0000-0000-0000B8020000}"/>
    <cellStyle name="Normal 20 2 2" xfId="406" xr:uid="{00000000-0005-0000-0000-0000B9020000}"/>
    <cellStyle name="Normal 20 3" xfId="407" xr:uid="{00000000-0005-0000-0000-0000BA020000}"/>
    <cellStyle name="Normal 20 4" xfId="408" xr:uid="{00000000-0005-0000-0000-0000BB020000}"/>
    <cellStyle name="Normal 20 4 2" xfId="1541" xr:uid="{00000000-0005-0000-0000-0000BC020000}"/>
    <cellStyle name="Normal 20 5" xfId="1542" xr:uid="{00000000-0005-0000-0000-0000BD020000}"/>
    <cellStyle name="Normal 20 6" xfId="1543" xr:uid="{00000000-0005-0000-0000-0000BE020000}"/>
    <cellStyle name="Normal 200 2" xfId="409" xr:uid="{00000000-0005-0000-0000-0000BF020000}"/>
    <cellStyle name="Normal 200 2 2" xfId="410" xr:uid="{00000000-0005-0000-0000-0000C0020000}"/>
    <cellStyle name="Normal 200 3" xfId="411" xr:uid="{00000000-0005-0000-0000-0000C1020000}"/>
    <cellStyle name="Normal 201 2" xfId="412" xr:uid="{00000000-0005-0000-0000-0000C2020000}"/>
    <cellStyle name="Normal 201 2 2" xfId="413" xr:uid="{00000000-0005-0000-0000-0000C3020000}"/>
    <cellStyle name="Normal 201 3" xfId="414" xr:uid="{00000000-0005-0000-0000-0000C4020000}"/>
    <cellStyle name="Normal 202 2" xfId="415" xr:uid="{00000000-0005-0000-0000-0000C5020000}"/>
    <cellStyle name="Normal 202 2 2" xfId="416" xr:uid="{00000000-0005-0000-0000-0000C6020000}"/>
    <cellStyle name="Normal 202 3" xfId="417" xr:uid="{00000000-0005-0000-0000-0000C7020000}"/>
    <cellStyle name="Normal 203 2" xfId="418" xr:uid="{00000000-0005-0000-0000-0000C8020000}"/>
    <cellStyle name="Normal 203 2 2" xfId="419" xr:uid="{00000000-0005-0000-0000-0000C9020000}"/>
    <cellStyle name="Normal 203 3" xfId="420" xr:uid="{00000000-0005-0000-0000-0000CA020000}"/>
    <cellStyle name="Normal 204 2" xfId="421" xr:uid="{00000000-0005-0000-0000-0000CB020000}"/>
    <cellStyle name="Normal 204 2 2" xfId="422" xr:uid="{00000000-0005-0000-0000-0000CC020000}"/>
    <cellStyle name="Normal 204 3" xfId="423" xr:uid="{00000000-0005-0000-0000-0000CD020000}"/>
    <cellStyle name="Normal 205 2" xfId="424" xr:uid="{00000000-0005-0000-0000-0000CE020000}"/>
    <cellStyle name="Normal 205 2 2" xfId="425" xr:uid="{00000000-0005-0000-0000-0000CF020000}"/>
    <cellStyle name="Normal 205 3" xfId="426" xr:uid="{00000000-0005-0000-0000-0000D0020000}"/>
    <cellStyle name="Normal 206 2" xfId="427" xr:uid="{00000000-0005-0000-0000-0000D1020000}"/>
    <cellStyle name="Normal 206 2 2" xfId="428" xr:uid="{00000000-0005-0000-0000-0000D2020000}"/>
    <cellStyle name="Normal 206 3" xfId="429" xr:uid="{00000000-0005-0000-0000-0000D3020000}"/>
    <cellStyle name="Normal 207 2" xfId="430" xr:uid="{00000000-0005-0000-0000-0000D4020000}"/>
    <cellStyle name="Normal 207 2 2" xfId="431" xr:uid="{00000000-0005-0000-0000-0000D5020000}"/>
    <cellStyle name="Normal 207 3" xfId="432" xr:uid="{00000000-0005-0000-0000-0000D6020000}"/>
    <cellStyle name="Normal 208 2" xfId="433" xr:uid="{00000000-0005-0000-0000-0000D7020000}"/>
    <cellStyle name="Normal 208 2 2" xfId="434" xr:uid="{00000000-0005-0000-0000-0000D8020000}"/>
    <cellStyle name="Normal 208 3" xfId="435" xr:uid="{00000000-0005-0000-0000-0000D9020000}"/>
    <cellStyle name="Normal 209 2" xfId="436" xr:uid="{00000000-0005-0000-0000-0000DA020000}"/>
    <cellStyle name="Normal 209 2 2" xfId="437" xr:uid="{00000000-0005-0000-0000-0000DB020000}"/>
    <cellStyle name="Normal 209 3" xfId="438" xr:uid="{00000000-0005-0000-0000-0000DC020000}"/>
    <cellStyle name="Normal 21" xfId="42" xr:uid="{00000000-0005-0000-0000-0000DD020000}"/>
    <cellStyle name="Normal 21 2" xfId="439" xr:uid="{00000000-0005-0000-0000-0000DE020000}"/>
    <cellStyle name="Normal 21 2 2" xfId="440" xr:uid="{00000000-0005-0000-0000-0000DF020000}"/>
    <cellStyle name="Normal 21 3" xfId="441" xr:uid="{00000000-0005-0000-0000-0000E0020000}"/>
    <cellStyle name="Normal 21 4" xfId="442" xr:uid="{00000000-0005-0000-0000-0000E1020000}"/>
    <cellStyle name="Normal 21 4 2" xfId="1544" xr:uid="{00000000-0005-0000-0000-0000E2020000}"/>
    <cellStyle name="Normal 21 5" xfId="1545" xr:uid="{00000000-0005-0000-0000-0000E3020000}"/>
    <cellStyle name="Normal 21 6" xfId="1546" xr:uid="{00000000-0005-0000-0000-0000E4020000}"/>
    <cellStyle name="Normal 210 2" xfId="443" xr:uid="{00000000-0005-0000-0000-0000E5020000}"/>
    <cellStyle name="Normal 210 2 2" xfId="444" xr:uid="{00000000-0005-0000-0000-0000E6020000}"/>
    <cellStyle name="Normal 210 3" xfId="445" xr:uid="{00000000-0005-0000-0000-0000E7020000}"/>
    <cellStyle name="Normal 211 2" xfId="446" xr:uid="{00000000-0005-0000-0000-0000E8020000}"/>
    <cellStyle name="Normal 211 2 2" xfId="447" xr:uid="{00000000-0005-0000-0000-0000E9020000}"/>
    <cellStyle name="Normal 211 3" xfId="448" xr:uid="{00000000-0005-0000-0000-0000EA020000}"/>
    <cellStyle name="Normal 212 2" xfId="449" xr:uid="{00000000-0005-0000-0000-0000EB020000}"/>
    <cellStyle name="Normal 212 2 2" xfId="450" xr:uid="{00000000-0005-0000-0000-0000EC020000}"/>
    <cellStyle name="Normal 212 3" xfId="451" xr:uid="{00000000-0005-0000-0000-0000ED020000}"/>
    <cellStyle name="Normal 213 2" xfId="452" xr:uid="{00000000-0005-0000-0000-0000EE020000}"/>
    <cellStyle name="Normal 213 2 2" xfId="453" xr:uid="{00000000-0005-0000-0000-0000EF020000}"/>
    <cellStyle name="Normal 213 3" xfId="454" xr:uid="{00000000-0005-0000-0000-0000F0020000}"/>
    <cellStyle name="Normal 214 2" xfId="455" xr:uid="{00000000-0005-0000-0000-0000F1020000}"/>
    <cellStyle name="Normal 214 2 2" xfId="456" xr:uid="{00000000-0005-0000-0000-0000F2020000}"/>
    <cellStyle name="Normal 214 3" xfId="457" xr:uid="{00000000-0005-0000-0000-0000F3020000}"/>
    <cellStyle name="Normal 215 2" xfId="458" xr:uid="{00000000-0005-0000-0000-0000F4020000}"/>
    <cellStyle name="Normal 215 2 2" xfId="459" xr:uid="{00000000-0005-0000-0000-0000F5020000}"/>
    <cellStyle name="Normal 215 3" xfId="460" xr:uid="{00000000-0005-0000-0000-0000F6020000}"/>
    <cellStyle name="Normal 216 2" xfId="461" xr:uid="{00000000-0005-0000-0000-0000F7020000}"/>
    <cellStyle name="Normal 216 2 2" xfId="462" xr:uid="{00000000-0005-0000-0000-0000F8020000}"/>
    <cellStyle name="Normal 216 3" xfId="463" xr:uid="{00000000-0005-0000-0000-0000F9020000}"/>
    <cellStyle name="Normal 217 2" xfId="464" xr:uid="{00000000-0005-0000-0000-0000FA020000}"/>
    <cellStyle name="Normal 217 2 2" xfId="465" xr:uid="{00000000-0005-0000-0000-0000FB020000}"/>
    <cellStyle name="Normal 217 3" xfId="466" xr:uid="{00000000-0005-0000-0000-0000FC020000}"/>
    <cellStyle name="Normal 218 2" xfId="467" xr:uid="{00000000-0005-0000-0000-0000FD020000}"/>
    <cellStyle name="Normal 218 2 2" xfId="468" xr:uid="{00000000-0005-0000-0000-0000FE020000}"/>
    <cellStyle name="Normal 218 3" xfId="469" xr:uid="{00000000-0005-0000-0000-0000FF020000}"/>
    <cellStyle name="Normal 219 2" xfId="470" xr:uid="{00000000-0005-0000-0000-000000030000}"/>
    <cellStyle name="Normal 219 2 2" xfId="471" xr:uid="{00000000-0005-0000-0000-000001030000}"/>
    <cellStyle name="Normal 219 3" xfId="472" xr:uid="{00000000-0005-0000-0000-000002030000}"/>
    <cellStyle name="Normal 22 2" xfId="473" xr:uid="{00000000-0005-0000-0000-000003030000}"/>
    <cellStyle name="Normal 22 2 2" xfId="474" xr:uid="{00000000-0005-0000-0000-000004030000}"/>
    <cellStyle name="Normal 22 3" xfId="475" xr:uid="{00000000-0005-0000-0000-000005030000}"/>
    <cellStyle name="Normal 22 4" xfId="476" xr:uid="{00000000-0005-0000-0000-000006030000}"/>
    <cellStyle name="Normal 22 4 2" xfId="1547" xr:uid="{00000000-0005-0000-0000-000007030000}"/>
    <cellStyle name="Normal 22 5" xfId="1548" xr:uid="{00000000-0005-0000-0000-000008030000}"/>
    <cellStyle name="Normal 22 6" xfId="1549" xr:uid="{00000000-0005-0000-0000-000009030000}"/>
    <cellStyle name="Normal 220 2" xfId="477" xr:uid="{00000000-0005-0000-0000-00000A030000}"/>
    <cellStyle name="Normal 220 2 2" xfId="478" xr:uid="{00000000-0005-0000-0000-00000B030000}"/>
    <cellStyle name="Normal 220 3" xfId="479" xr:uid="{00000000-0005-0000-0000-00000C030000}"/>
    <cellStyle name="Normal 221 2" xfId="480" xr:uid="{00000000-0005-0000-0000-00000D030000}"/>
    <cellStyle name="Normal 221 2 2" xfId="481" xr:uid="{00000000-0005-0000-0000-00000E030000}"/>
    <cellStyle name="Normal 221 3" xfId="482" xr:uid="{00000000-0005-0000-0000-00000F030000}"/>
    <cellStyle name="Normal 222 2" xfId="483" xr:uid="{00000000-0005-0000-0000-000010030000}"/>
    <cellStyle name="Normal 222 2 2" xfId="484" xr:uid="{00000000-0005-0000-0000-000011030000}"/>
    <cellStyle name="Normal 222 3" xfId="485" xr:uid="{00000000-0005-0000-0000-000012030000}"/>
    <cellStyle name="Normal 223 2" xfId="486" xr:uid="{00000000-0005-0000-0000-000013030000}"/>
    <cellStyle name="Normal 223 2 2" xfId="487" xr:uid="{00000000-0005-0000-0000-000014030000}"/>
    <cellStyle name="Normal 223 3" xfId="488" xr:uid="{00000000-0005-0000-0000-000015030000}"/>
    <cellStyle name="Normal 224 2" xfId="489" xr:uid="{00000000-0005-0000-0000-000016030000}"/>
    <cellStyle name="Normal 224 2 2" xfId="490" xr:uid="{00000000-0005-0000-0000-000017030000}"/>
    <cellStyle name="Normal 224 3" xfId="491" xr:uid="{00000000-0005-0000-0000-000018030000}"/>
    <cellStyle name="Normal 225 2" xfId="492" xr:uid="{00000000-0005-0000-0000-000019030000}"/>
    <cellStyle name="Normal 225 2 2" xfId="493" xr:uid="{00000000-0005-0000-0000-00001A030000}"/>
    <cellStyle name="Normal 225 3" xfId="494" xr:uid="{00000000-0005-0000-0000-00001B030000}"/>
    <cellStyle name="Normal 226 2" xfId="495" xr:uid="{00000000-0005-0000-0000-00001C030000}"/>
    <cellStyle name="Normal 226 2 2" xfId="496" xr:uid="{00000000-0005-0000-0000-00001D030000}"/>
    <cellStyle name="Normal 226 3" xfId="497" xr:uid="{00000000-0005-0000-0000-00001E030000}"/>
    <cellStyle name="Normal 227 2" xfId="498" xr:uid="{00000000-0005-0000-0000-00001F030000}"/>
    <cellStyle name="Normal 227 2 2" xfId="499" xr:uid="{00000000-0005-0000-0000-000020030000}"/>
    <cellStyle name="Normal 227 3" xfId="500" xr:uid="{00000000-0005-0000-0000-000021030000}"/>
    <cellStyle name="Normal 228 2" xfId="501" xr:uid="{00000000-0005-0000-0000-000022030000}"/>
    <cellStyle name="Normal 228 2 2" xfId="502" xr:uid="{00000000-0005-0000-0000-000023030000}"/>
    <cellStyle name="Normal 228 3" xfId="503" xr:uid="{00000000-0005-0000-0000-000024030000}"/>
    <cellStyle name="Normal 229 2" xfId="504" xr:uid="{00000000-0005-0000-0000-000025030000}"/>
    <cellStyle name="Normal 229 2 2" xfId="505" xr:uid="{00000000-0005-0000-0000-000026030000}"/>
    <cellStyle name="Normal 229 3" xfId="506" xr:uid="{00000000-0005-0000-0000-000027030000}"/>
    <cellStyle name="Normal 23 2" xfId="507" xr:uid="{00000000-0005-0000-0000-000028030000}"/>
    <cellStyle name="Normal 23 2 2" xfId="508" xr:uid="{00000000-0005-0000-0000-000029030000}"/>
    <cellStyle name="Normal 23 3" xfId="509" xr:uid="{00000000-0005-0000-0000-00002A030000}"/>
    <cellStyle name="Normal 23 4" xfId="510" xr:uid="{00000000-0005-0000-0000-00002B030000}"/>
    <cellStyle name="Normal 23 5" xfId="511" xr:uid="{00000000-0005-0000-0000-00002C030000}"/>
    <cellStyle name="Normal 23 5 2" xfId="1550" xr:uid="{00000000-0005-0000-0000-00002D030000}"/>
    <cellStyle name="Normal 23 5 2 2" xfId="1551" xr:uid="{00000000-0005-0000-0000-00002E030000}"/>
    <cellStyle name="Normal 23 5 3" xfId="1552" xr:uid="{00000000-0005-0000-0000-00002F030000}"/>
    <cellStyle name="Normal 23 6" xfId="1553" xr:uid="{00000000-0005-0000-0000-000030030000}"/>
    <cellStyle name="Normal 23 6 2" xfId="1554" xr:uid="{00000000-0005-0000-0000-000031030000}"/>
    <cellStyle name="Normal 23 7" xfId="1555" xr:uid="{00000000-0005-0000-0000-000032030000}"/>
    <cellStyle name="Normal 230 2" xfId="512" xr:uid="{00000000-0005-0000-0000-000033030000}"/>
    <cellStyle name="Normal 230 2 2" xfId="513" xr:uid="{00000000-0005-0000-0000-000034030000}"/>
    <cellStyle name="Normal 230 3" xfId="514" xr:uid="{00000000-0005-0000-0000-000035030000}"/>
    <cellStyle name="Normal 231 2" xfId="515" xr:uid="{00000000-0005-0000-0000-000036030000}"/>
    <cellStyle name="Normal 231 2 2" xfId="516" xr:uid="{00000000-0005-0000-0000-000037030000}"/>
    <cellStyle name="Normal 231 3" xfId="517" xr:uid="{00000000-0005-0000-0000-000038030000}"/>
    <cellStyle name="Normal 232 2" xfId="518" xr:uid="{00000000-0005-0000-0000-000039030000}"/>
    <cellStyle name="Normal 232 2 2" xfId="519" xr:uid="{00000000-0005-0000-0000-00003A030000}"/>
    <cellStyle name="Normal 232 3" xfId="520" xr:uid="{00000000-0005-0000-0000-00003B030000}"/>
    <cellStyle name="Normal 233 2" xfId="521" xr:uid="{00000000-0005-0000-0000-00003C030000}"/>
    <cellStyle name="Normal 233 2 2" xfId="522" xr:uid="{00000000-0005-0000-0000-00003D030000}"/>
    <cellStyle name="Normal 233 3" xfId="523" xr:uid="{00000000-0005-0000-0000-00003E030000}"/>
    <cellStyle name="Normal 234 2" xfId="524" xr:uid="{00000000-0005-0000-0000-00003F030000}"/>
    <cellStyle name="Normal 234 2 2" xfId="525" xr:uid="{00000000-0005-0000-0000-000040030000}"/>
    <cellStyle name="Normal 234 3" xfId="526" xr:uid="{00000000-0005-0000-0000-000041030000}"/>
    <cellStyle name="Normal 235 2" xfId="527" xr:uid="{00000000-0005-0000-0000-000042030000}"/>
    <cellStyle name="Normal 235 2 2" xfId="528" xr:uid="{00000000-0005-0000-0000-000043030000}"/>
    <cellStyle name="Normal 235 3" xfId="529" xr:uid="{00000000-0005-0000-0000-000044030000}"/>
    <cellStyle name="Normal 236 2" xfId="530" xr:uid="{00000000-0005-0000-0000-000045030000}"/>
    <cellStyle name="Normal 236 2 2" xfId="531" xr:uid="{00000000-0005-0000-0000-000046030000}"/>
    <cellStyle name="Normal 236 3" xfId="532" xr:uid="{00000000-0005-0000-0000-000047030000}"/>
    <cellStyle name="Normal 237 2" xfId="533" xr:uid="{00000000-0005-0000-0000-000048030000}"/>
    <cellStyle name="Normal 237 2 2" xfId="534" xr:uid="{00000000-0005-0000-0000-000049030000}"/>
    <cellStyle name="Normal 237 3" xfId="535" xr:uid="{00000000-0005-0000-0000-00004A030000}"/>
    <cellStyle name="Normal 238 2" xfId="536" xr:uid="{00000000-0005-0000-0000-00004B030000}"/>
    <cellStyle name="Normal 238 2 2" xfId="537" xr:uid="{00000000-0005-0000-0000-00004C030000}"/>
    <cellStyle name="Normal 238 3" xfId="538" xr:uid="{00000000-0005-0000-0000-00004D030000}"/>
    <cellStyle name="Normal 239 2" xfId="539" xr:uid="{00000000-0005-0000-0000-00004E030000}"/>
    <cellStyle name="Normal 239 2 2" xfId="540" xr:uid="{00000000-0005-0000-0000-00004F030000}"/>
    <cellStyle name="Normal 239 3" xfId="541" xr:uid="{00000000-0005-0000-0000-000050030000}"/>
    <cellStyle name="Normal 24 2" xfId="542" xr:uid="{00000000-0005-0000-0000-000051030000}"/>
    <cellStyle name="Normal 24 2 2" xfId="543" xr:uid="{00000000-0005-0000-0000-000052030000}"/>
    <cellStyle name="Normal 24 3" xfId="544" xr:uid="{00000000-0005-0000-0000-000053030000}"/>
    <cellStyle name="Normal 24 4" xfId="545" xr:uid="{00000000-0005-0000-0000-000054030000}"/>
    <cellStyle name="Normal 24 4 2" xfId="1556" xr:uid="{00000000-0005-0000-0000-000055030000}"/>
    <cellStyle name="Normal 24 5" xfId="1557" xr:uid="{00000000-0005-0000-0000-000056030000}"/>
    <cellStyle name="Normal 24 6" xfId="1558" xr:uid="{00000000-0005-0000-0000-000057030000}"/>
    <cellStyle name="Normal 240 2" xfId="546" xr:uid="{00000000-0005-0000-0000-000058030000}"/>
    <cellStyle name="Normal 240 2 2" xfId="547" xr:uid="{00000000-0005-0000-0000-000059030000}"/>
    <cellStyle name="Normal 240 3" xfId="548" xr:uid="{00000000-0005-0000-0000-00005A030000}"/>
    <cellStyle name="Normal 241 2" xfId="549" xr:uid="{00000000-0005-0000-0000-00005B030000}"/>
    <cellStyle name="Normal 241 2 2" xfId="550" xr:uid="{00000000-0005-0000-0000-00005C030000}"/>
    <cellStyle name="Normal 241 3" xfId="551" xr:uid="{00000000-0005-0000-0000-00005D030000}"/>
    <cellStyle name="Normal 242 2" xfId="552" xr:uid="{00000000-0005-0000-0000-00005E030000}"/>
    <cellStyle name="Normal 242 2 2" xfId="553" xr:uid="{00000000-0005-0000-0000-00005F030000}"/>
    <cellStyle name="Normal 242 3" xfId="554" xr:uid="{00000000-0005-0000-0000-000060030000}"/>
    <cellStyle name="Normal 243 2" xfId="555" xr:uid="{00000000-0005-0000-0000-000061030000}"/>
    <cellStyle name="Normal 243 2 2" xfId="556" xr:uid="{00000000-0005-0000-0000-000062030000}"/>
    <cellStyle name="Normal 243 3" xfId="557" xr:uid="{00000000-0005-0000-0000-000063030000}"/>
    <cellStyle name="Normal 244 2" xfId="558" xr:uid="{00000000-0005-0000-0000-000064030000}"/>
    <cellStyle name="Normal 244 2 2" xfId="559" xr:uid="{00000000-0005-0000-0000-000065030000}"/>
    <cellStyle name="Normal 244 3" xfId="560" xr:uid="{00000000-0005-0000-0000-000066030000}"/>
    <cellStyle name="Normal 245 2" xfId="561" xr:uid="{00000000-0005-0000-0000-000067030000}"/>
    <cellStyle name="Normal 245 2 2" xfId="562" xr:uid="{00000000-0005-0000-0000-000068030000}"/>
    <cellStyle name="Normal 245 3" xfId="563" xr:uid="{00000000-0005-0000-0000-000069030000}"/>
    <cellStyle name="Normal 246 2" xfId="564" xr:uid="{00000000-0005-0000-0000-00006A030000}"/>
    <cellStyle name="Normal 246 2 2" xfId="565" xr:uid="{00000000-0005-0000-0000-00006B030000}"/>
    <cellStyle name="Normal 246 3" xfId="566" xr:uid="{00000000-0005-0000-0000-00006C030000}"/>
    <cellStyle name="Normal 247 2" xfId="567" xr:uid="{00000000-0005-0000-0000-00006D030000}"/>
    <cellStyle name="Normal 247 2 2" xfId="568" xr:uid="{00000000-0005-0000-0000-00006E030000}"/>
    <cellStyle name="Normal 247 3" xfId="569" xr:uid="{00000000-0005-0000-0000-00006F030000}"/>
    <cellStyle name="Normal 248 2" xfId="570" xr:uid="{00000000-0005-0000-0000-000070030000}"/>
    <cellStyle name="Normal 248 2 2" xfId="571" xr:uid="{00000000-0005-0000-0000-000071030000}"/>
    <cellStyle name="Normal 248 3" xfId="572" xr:uid="{00000000-0005-0000-0000-000072030000}"/>
    <cellStyle name="Normal 249 2" xfId="573" xr:uid="{00000000-0005-0000-0000-000073030000}"/>
    <cellStyle name="Normal 249 2 2" xfId="574" xr:uid="{00000000-0005-0000-0000-000074030000}"/>
    <cellStyle name="Normal 249 3" xfId="575" xr:uid="{00000000-0005-0000-0000-000075030000}"/>
    <cellStyle name="Normal 25 2" xfId="576" xr:uid="{00000000-0005-0000-0000-000076030000}"/>
    <cellStyle name="Normal 25 2 2" xfId="577" xr:uid="{00000000-0005-0000-0000-000077030000}"/>
    <cellStyle name="Normal 25 3" xfId="578" xr:uid="{00000000-0005-0000-0000-000078030000}"/>
    <cellStyle name="Normal 25 4" xfId="579" xr:uid="{00000000-0005-0000-0000-000079030000}"/>
    <cellStyle name="Normal 25 4 2" xfId="1559" xr:uid="{00000000-0005-0000-0000-00007A030000}"/>
    <cellStyle name="Normal 25 5" xfId="1560" xr:uid="{00000000-0005-0000-0000-00007B030000}"/>
    <cellStyle name="Normal 25 6" xfId="1561" xr:uid="{00000000-0005-0000-0000-00007C030000}"/>
    <cellStyle name="Normal 250 2" xfId="580" xr:uid="{00000000-0005-0000-0000-00007D030000}"/>
    <cellStyle name="Normal 250 2 2" xfId="581" xr:uid="{00000000-0005-0000-0000-00007E030000}"/>
    <cellStyle name="Normal 250 3" xfId="582" xr:uid="{00000000-0005-0000-0000-00007F030000}"/>
    <cellStyle name="Normal 251 2" xfId="583" xr:uid="{00000000-0005-0000-0000-000080030000}"/>
    <cellStyle name="Normal 251 2 2" xfId="584" xr:uid="{00000000-0005-0000-0000-000081030000}"/>
    <cellStyle name="Normal 251 3" xfId="585" xr:uid="{00000000-0005-0000-0000-000082030000}"/>
    <cellStyle name="Normal 252 2" xfId="586" xr:uid="{00000000-0005-0000-0000-000083030000}"/>
    <cellStyle name="Normal 252 2 2" xfId="587" xr:uid="{00000000-0005-0000-0000-000084030000}"/>
    <cellStyle name="Normal 252 3" xfId="588" xr:uid="{00000000-0005-0000-0000-000085030000}"/>
    <cellStyle name="Normal 253 2" xfId="589" xr:uid="{00000000-0005-0000-0000-000086030000}"/>
    <cellStyle name="Normal 253 2 2" xfId="590" xr:uid="{00000000-0005-0000-0000-000087030000}"/>
    <cellStyle name="Normal 253 3" xfId="591" xr:uid="{00000000-0005-0000-0000-000088030000}"/>
    <cellStyle name="Normal 254 2" xfId="592" xr:uid="{00000000-0005-0000-0000-000089030000}"/>
    <cellStyle name="Normal 254 2 2" xfId="593" xr:uid="{00000000-0005-0000-0000-00008A030000}"/>
    <cellStyle name="Normal 254 3" xfId="594" xr:uid="{00000000-0005-0000-0000-00008B030000}"/>
    <cellStyle name="Normal 255 2" xfId="595" xr:uid="{00000000-0005-0000-0000-00008C030000}"/>
    <cellStyle name="Normal 255 2 2" xfId="596" xr:uid="{00000000-0005-0000-0000-00008D030000}"/>
    <cellStyle name="Normal 255 3" xfId="597" xr:uid="{00000000-0005-0000-0000-00008E030000}"/>
    <cellStyle name="Normal 256" xfId="43" xr:uid="{00000000-0005-0000-0000-00008F030000}"/>
    <cellStyle name="Normal 256 2" xfId="598" xr:uid="{00000000-0005-0000-0000-000090030000}"/>
    <cellStyle name="Normal 256 2 2" xfId="2373" xr:uid="{A3CCEF16-617A-41EA-9916-9BC0BFDF4F62}"/>
    <cellStyle name="Normal 256 3" xfId="1562" xr:uid="{00000000-0005-0000-0000-000091030000}"/>
    <cellStyle name="Normal 257" xfId="599" xr:uid="{00000000-0005-0000-0000-000092030000}"/>
    <cellStyle name="Normal 257 2" xfId="600" xr:uid="{00000000-0005-0000-0000-000093030000}"/>
    <cellStyle name="Normal 257 3" xfId="601" xr:uid="{00000000-0005-0000-0000-000094030000}"/>
    <cellStyle name="Normal 257 3 2" xfId="1563" xr:uid="{00000000-0005-0000-0000-000095030000}"/>
    <cellStyle name="Normal 257 3 2 2" xfId="1564" xr:uid="{00000000-0005-0000-0000-000096030000}"/>
    <cellStyle name="Normal 257 3 3" xfId="1565" xr:uid="{00000000-0005-0000-0000-000097030000}"/>
    <cellStyle name="Normal 257 4" xfId="602" xr:uid="{00000000-0005-0000-0000-000098030000}"/>
    <cellStyle name="Normal 257 5" xfId="1566" xr:uid="{00000000-0005-0000-0000-000099030000}"/>
    <cellStyle name="Normal 257 5 2" xfId="1567" xr:uid="{00000000-0005-0000-0000-00009A030000}"/>
    <cellStyle name="Normal 257 6" xfId="1568" xr:uid="{00000000-0005-0000-0000-00009B030000}"/>
    <cellStyle name="Normal 258" xfId="603" xr:uid="{00000000-0005-0000-0000-00009C030000}"/>
    <cellStyle name="Normal 258 2" xfId="604" xr:uid="{00000000-0005-0000-0000-00009D030000}"/>
    <cellStyle name="Normal 258 2 2" xfId="1570" xr:uid="{00000000-0005-0000-0000-00009E030000}"/>
    <cellStyle name="Normal 258 2 2 2" xfId="1571" xr:uid="{00000000-0005-0000-0000-00009F030000}"/>
    <cellStyle name="Normal 258 2 3" xfId="1572" xr:uid="{00000000-0005-0000-0000-0000A0030000}"/>
    <cellStyle name="Normal 258 3" xfId="605" xr:uid="{00000000-0005-0000-0000-0000A1030000}"/>
    <cellStyle name="Normal 258 3 2" xfId="1573" xr:uid="{00000000-0005-0000-0000-0000A2030000}"/>
    <cellStyle name="Normal 258 4" xfId="606" xr:uid="{00000000-0005-0000-0000-0000A3030000}"/>
    <cellStyle name="Normal 258 4 2" xfId="1574" xr:uid="{00000000-0005-0000-0000-0000A4030000}"/>
    <cellStyle name="Normal 258 4 2 2" xfId="1575" xr:uid="{00000000-0005-0000-0000-0000A5030000}"/>
    <cellStyle name="Normal 258 4 3" xfId="1576" xr:uid="{00000000-0005-0000-0000-0000A6030000}"/>
    <cellStyle name="Normal 258 5" xfId="1577" xr:uid="{00000000-0005-0000-0000-0000A7030000}"/>
    <cellStyle name="Normal 258 6" xfId="1569" xr:uid="{00000000-0005-0000-0000-0000A8030000}"/>
    <cellStyle name="Normal 259" xfId="607" xr:uid="{00000000-0005-0000-0000-0000A9030000}"/>
    <cellStyle name="Normal 259 2" xfId="1578" xr:uid="{00000000-0005-0000-0000-0000AA030000}"/>
    <cellStyle name="Normal 259 2 2" xfId="1579" xr:uid="{00000000-0005-0000-0000-0000AB030000}"/>
    <cellStyle name="Normal 259 3" xfId="1580" xr:uid="{00000000-0005-0000-0000-0000AC030000}"/>
    <cellStyle name="Normal 26 2" xfId="608" xr:uid="{00000000-0005-0000-0000-0000AD030000}"/>
    <cellStyle name="Normal 26 2 2" xfId="609" xr:uid="{00000000-0005-0000-0000-0000AE030000}"/>
    <cellStyle name="Normal 26 3" xfId="610" xr:uid="{00000000-0005-0000-0000-0000AF030000}"/>
    <cellStyle name="Normal 26 4" xfId="611" xr:uid="{00000000-0005-0000-0000-0000B0030000}"/>
    <cellStyle name="Normal 26 4 2" xfId="1581" xr:uid="{00000000-0005-0000-0000-0000B1030000}"/>
    <cellStyle name="Normal 26 5" xfId="1582" xr:uid="{00000000-0005-0000-0000-0000B2030000}"/>
    <cellStyle name="Normal 26 6" xfId="1583" xr:uid="{00000000-0005-0000-0000-0000B3030000}"/>
    <cellStyle name="Normal 260" xfId="612" xr:uid="{00000000-0005-0000-0000-0000B4030000}"/>
    <cellStyle name="Normal 260 2" xfId="1584" xr:uid="{00000000-0005-0000-0000-0000B5030000}"/>
    <cellStyle name="Normal 260 2 2" xfId="1585" xr:uid="{00000000-0005-0000-0000-0000B6030000}"/>
    <cellStyle name="Normal 260 3" xfId="1586" xr:uid="{00000000-0005-0000-0000-0000B7030000}"/>
    <cellStyle name="Normal 261" xfId="613" xr:uid="{00000000-0005-0000-0000-0000B8030000}"/>
    <cellStyle name="Normal 261 2" xfId="1587" xr:uid="{00000000-0005-0000-0000-0000B9030000}"/>
    <cellStyle name="Normal 261 2 2" xfId="1588" xr:uid="{00000000-0005-0000-0000-0000BA030000}"/>
    <cellStyle name="Normal 261 3" xfId="1589" xr:uid="{00000000-0005-0000-0000-0000BB030000}"/>
    <cellStyle name="Normal 262" xfId="614" xr:uid="{00000000-0005-0000-0000-0000BC030000}"/>
    <cellStyle name="Normal 262 2" xfId="1590" xr:uid="{00000000-0005-0000-0000-0000BD030000}"/>
    <cellStyle name="Normal 262 2 2" xfId="1591" xr:uid="{00000000-0005-0000-0000-0000BE030000}"/>
    <cellStyle name="Normal 262 3" xfId="1592" xr:uid="{00000000-0005-0000-0000-0000BF030000}"/>
    <cellStyle name="Normal 263" xfId="615" xr:uid="{00000000-0005-0000-0000-0000C0030000}"/>
    <cellStyle name="Normal 263 2" xfId="1593" xr:uid="{00000000-0005-0000-0000-0000C1030000}"/>
    <cellStyle name="Normal 263 2 2" xfId="1594" xr:uid="{00000000-0005-0000-0000-0000C2030000}"/>
    <cellStyle name="Normal 263 3" xfId="1595" xr:uid="{00000000-0005-0000-0000-0000C3030000}"/>
    <cellStyle name="Normal 264" xfId="616" xr:uid="{00000000-0005-0000-0000-0000C4030000}"/>
    <cellStyle name="Normal 264 2" xfId="1596" xr:uid="{00000000-0005-0000-0000-0000C5030000}"/>
    <cellStyle name="Normal 264 2 2" xfId="1597" xr:uid="{00000000-0005-0000-0000-0000C6030000}"/>
    <cellStyle name="Normal 264 3" xfId="1598" xr:uid="{00000000-0005-0000-0000-0000C7030000}"/>
    <cellStyle name="Normal 265" xfId="617" xr:uid="{00000000-0005-0000-0000-0000C8030000}"/>
    <cellStyle name="Normal 265 2" xfId="1599" xr:uid="{00000000-0005-0000-0000-0000C9030000}"/>
    <cellStyle name="Normal 265 2 2" xfId="1600" xr:uid="{00000000-0005-0000-0000-0000CA030000}"/>
    <cellStyle name="Normal 265 3" xfId="1601" xr:uid="{00000000-0005-0000-0000-0000CB030000}"/>
    <cellStyle name="Normal 266" xfId="618" xr:uid="{00000000-0005-0000-0000-0000CC030000}"/>
    <cellStyle name="Normal 266 2" xfId="1602" xr:uid="{00000000-0005-0000-0000-0000CD030000}"/>
    <cellStyle name="Normal 266 2 2" xfId="1603" xr:uid="{00000000-0005-0000-0000-0000CE030000}"/>
    <cellStyle name="Normal 266 3" xfId="1604" xr:uid="{00000000-0005-0000-0000-0000CF030000}"/>
    <cellStyle name="Normal 267" xfId="619" xr:uid="{00000000-0005-0000-0000-0000D0030000}"/>
    <cellStyle name="Normal 267 2" xfId="1605" xr:uid="{00000000-0005-0000-0000-0000D1030000}"/>
    <cellStyle name="Normal 267 2 2" xfId="1606" xr:uid="{00000000-0005-0000-0000-0000D2030000}"/>
    <cellStyle name="Normal 267 3" xfId="1607" xr:uid="{00000000-0005-0000-0000-0000D3030000}"/>
    <cellStyle name="Normal 268" xfId="620" xr:uid="{00000000-0005-0000-0000-0000D4030000}"/>
    <cellStyle name="Normal 268 2" xfId="1608" xr:uid="{00000000-0005-0000-0000-0000D5030000}"/>
    <cellStyle name="Normal 268 2 2" xfId="1609" xr:uid="{00000000-0005-0000-0000-0000D6030000}"/>
    <cellStyle name="Normal 268 3" xfId="1610" xr:uid="{00000000-0005-0000-0000-0000D7030000}"/>
    <cellStyle name="Normal 269" xfId="621" xr:uid="{00000000-0005-0000-0000-0000D8030000}"/>
    <cellStyle name="Normal 269 2" xfId="1611" xr:uid="{00000000-0005-0000-0000-0000D9030000}"/>
    <cellStyle name="Normal 269 2 2" xfId="1612" xr:uid="{00000000-0005-0000-0000-0000DA030000}"/>
    <cellStyle name="Normal 269 3" xfId="1613" xr:uid="{00000000-0005-0000-0000-0000DB030000}"/>
    <cellStyle name="Normal 27 2" xfId="622" xr:uid="{00000000-0005-0000-0000-0000DC030000}"/>
    <cellStyle name="Normal 27 2 2" xfId="623" xr:uid="{00000000-0005-0000-0000-0000DD030000}"/>
    <cellStyle name="Normal 27 3" xfId="624" xr:uid="{00000000-0005-0000-0000-0000DE030000}"/>
    <cellStyle name="Normal 27 4" xfId="625" xr:uid="{00000000-0005-0000-0000-0000DF030000}"/>
    <cellStyle name="Normal 27 4 2" xfId="1614" xr:uid="{00000000-0005-0000-0000-0000E0030000}"/>
    <cellStyle name="Normal 27 5" xfId="1615" xr:uid="{00000000-0005-0000-0000-0000E1030000}"/>
    <cellStyle name="Normal 27 6" xfId="1616" xr:uid="{00000000-0005-0000-0000-0000E2030000}"/>
    <cellStyle name="Normal 270" xfId="626" xr:uid="{00000000-0005-0000-0000-0000E3030000}"/>
    <cellStyle name="Normal 270 2" xfId="1617" xr:uid="{00000000-0005-0000-0000-0000E4030000}"/>
    <cellStyle name="Normal 270 2 2" xfId="1618" xr:uid="{00000000-0005-0000-0000-0000E5030000}"/>
    <cellStyle name="Normal 270 3" xfId="1619" xr:uid="{00000000-0005-0000-0000-0000E6030000}"/>
    <cellStyle name="Normal 271" xfId="627" xr:uid="{00000000-0005-0000-0000-0000E7030000}"/>
    <cellStyle name="Normal 271 2" xfId="1620" xr:uid="{00000000-0005-0000-0000-0000E8030000}"/>
    <cellStyle name="Normal 271 2 2" xfId="1621" xr:uid="{00000000-0005-0000-0000-0000E9030000}"/>
    <cellStyle name="Normal 271 3" xfId="1622" xr:uid="{00000000-0005-0000-0000-0000EA030000}"/>
    <cellStyle name="Normal 272" xfId="628" xr:uid="{00000000-0005-0000-0000-0000EB030000}"/>
    <cellStyle name="Normal 272 2" xfId="1623" xr:uid="{00000000-0005-0000-0000-0000EC030000}"/>
    <cellStyle name="Normal 272 2 2" xfId="1624" xr:uid="{00000000-0005-0000-0000-0000ED030000}"/>
    <cellStyle name="Normal 272 3" xfId="1625" xr:uid="{00000000-0005-0000-0000-0000EE030000}"/>
    <cellStyle name="Normal 273" xfId="629" xr:uid="{00000000-0005-0000-0000-0000EF030000}"/>
    <cellStyle name="Normal 273 2" xfId="1626" xr:uid="{00000000-0005-0000-0000-0000F0030000}"/>
    <cellStyle name="Normal 273 2 2" xfId="1627" xr:uid="{00000000-0005-0000-0000-0000F1030000}"/>
    <cellStyle name="Normal 273 3" xfId="1628" xr:uid="{00000000-0005-0000-0000-0000F2030000}"/>
    <cellStyle name="Normal 274" xfId="630" xr:uid="{00000000-0005-0000-0000-0000F3030000}"/>
    <cellStyle name="Normal 274 2" xfId="1629" xr:uid="{00000000-0005-0000-0000-0000F4030000}"/>
    <cellStyle name="Normal 274 2 2" xfId="1630" xr:uid="{00000000-0005-0000-0000-0000F5030000}"/>
    <cellStyle name="Normal 274 3" xfId="1631" xr:uid="{00000000-0005-0000-0000-0000F6030000}"/>
    <cellStyle name="Normal 275" xfId="631" xr:uid="{00000000-0005-0000-0000-0000F7030000}"/>
    <cellStyle name="Normal 275 2" xfId="1632" xr:uid="{00000000-0005-0000-0000-0000F8030000}"/>
    <cellStyle name="Normal 275 2 2" xfId="1633" xr:uid="{00000000-0005-0000-0000-0000F9030000}"/>
    <cellStyle name="Normal 275 3" xfId="1634" xr:uid="{00000000-0005-0000-0000-0000FA030000}"/>
    <cellStyle name="Normal 276" xfId="632" xr:uid="{00000000-0005-0000-0000-0000FB030000}"/>
    <cellStyle name="Normal 276 2" xfId="1635" xr:uid="{00000000-0005-0000-0000-0000FC030000}"/>
    <cellStyle name="Normal 276 2 2" xfId="1636" xr:uid="{00000000-0005-0000-0000-0000FD030000}"/>
    <cellStyle name="Normal 276 3" xfId="1637" xr:uid="{00000000-0005-0000-0000-0000FE030000}"/>
    <cellStyle name="Normal 277" xfId="633" xr:uid="{00000000-0005-0000-0000-0000FF030000}"/>
    <cellStyle name="Normal 277 2" xfId="1638" xr:uid="{00000000-0005-0000-0000-000000040000}"/>
    <cellStyle name="Normal 277 2 2" xfId="1639" xr:uid="{00000000-0005-0000-0000-000001040000}"/>
    <cellStyle name="Normal 277 3" xfId="1640" xr:uid="{00000000-0005-0000-0000-000002040000}"/>
    <cellStyle name="Normal 278" xfId="634" xr:uid="{00000000-0005-0000-0000-000003040000}"/>
    <cellStyle name="Normal 278 2" xfId="1641" xr:uid="{00000000-0005-0000-0000-000004040000}"/>
    <cellStyle name="Normal 278 2 2" xfId="1642" xr:uid="{00000000-0005-0000-0000-000005040000}"/>
    <cellStyle name="Normal 278 3" xfId="1643" xr:uid="{00000000-0005-0000-0000-000006040000}"/>
    <cellStyle name="Normal 279" xfId="635" xr:uid="{00000000-0005-0000-0000-000007040000}"/>
    <cellStyle name="Normal 279 2" xfId="1644" xr:uid="{00000000-0005-0000-0000-000008040000}"/>
    <cellStyle name="Normal 279 2 2" xfId="1645" xr:uid="{00000000-0005-0000-0000-000009040000}"/>
    <cellStyle name="Normal 279 3" xfId="1646" xr:uid="{00000000-0005-0000-0000-00000A040000}"/>
    <cellStyle name="Normal 28 2" xfId="636" xr:uid="{00000000-0005-0000-0000-00000B040000}"/>
    <cellStyle name="Normal 28 2 2" xfId="637" xr:uid="{00000000-0005-0000-0000-00000C040000}"/>
    <cellStyle name="Normal 28 3" xfId="638" xr:uid="{00000000-0005-0000-0000-00000D040000}"/>
    <cellStyle name="Normal 28 4" xfId="639" xr:uid="{00000000-0005-0000-0000-00000E040000}"/>
    <cellStyle name="Normal 28 4 2" xfId="1647" xr:uid="{00000000-0005-0000-0000-00000F040000}"/>
    <cellStyle name="Normal 28 5" xfId="1648" xr:uid="{00000000-0005-0000-0000-000010040000}"/>
    <cellStyle name="Normal 28 6" xfId="1649" xr:uid="{00000000-0005-0000-0000-000011040000}"/>
    <cellStyle name="Normal 280" xfId="640" xr:uid="{00000000-0005-0000-0000-000012040000}"/>
    <cellStyle name="Normal 280 2" xfId="1650" xr:uid="{00000000-0005-0000-0000-000013040000}"/>
    <cellStyle name="Normal 280 2 2" xfId="1651" xr:uid="{00000000-0005-0000-0000-000014040000}"/>
    <cellStyle name="Normal 280 3" xfId="1652" xr:uid="{00000000-0005-0000-0000-000015040000}"/>
    <cellStyle name="Normal 281" xfId="641" xr:uid="{00000000-0005-0000-0000-000016040000}"/>
    <cellStyle name="Normal 281 2" xfId="1653" xr:uid="{00000000-0005-0000-0000-000017040000}"/>
    <cellStyle name="Normal 281 2 2" xfId="1654" xr:uid="{00000000-0005-0000-0000-000018040000}"/>
    <cellStyle name="Normal 281 3" xfId="1655" xr:uid="{00000000-0005-0000-0000-000019040000}"/>
    <cellStyle name="Normal 282" xfId="642" xr:uid="{00000000-0005-0000-0000-00001A040000}"/>
    <cellStyle name="Normal 282 2" xfId="1656" xr:uid="{00000000-0005-0000-0000-00001B040000}"/>
    <cellStyle name="Normal 282 2 2" xfId="1657" xr:uid="{00000000-0005-0000-0000-00001C040000}"/>
    <cellStyle name="Normal 282 3" xfId="1658" xr:uid="{00000000-0005-0000-0000-00001D040000}"/>
    <cellStyle name="Normal 283" xfId="643" xr:uid="{00000000-0005-0000-0000-00001E040000}"/>
    <cellStyle name="Normal 283 2" xfId="1659" xr:uid="{00000000-0005-0000-0000-00001F040000}"/>
    <cellStyle name="Normal 283 2 2" xfId="1660" xr:uid="{00000000-0005-0000-0000-000020040000}"/>
    <cellStyle name="Normal 283 3" xfId="1661" xr:uid="{00000000-0005-0000-0000-000021040000}"/>
    <cellStyle name="Normal 284" xfId="644" xr:uid="{00000000-0005-0000-0000-000022040000}"/>
    <cellStyle name="Normal 284 2" xfId="1662" xr:uid="{00000000-0005-0000-0000-000023040000}"/>
    <cellStyle name="Normal 284 2 2" xfId="1663" xr:uid="{00000000-0005-0000-0000-000024040000}"/>
    <cellStyle name="Normal 284 3" xfId="1664" xr:uid="{00000000-0005-0000-0000-000025040000}"/>
    <cellStyle name="Normal 285" xfId="645" xr:uid="{00000000-0005-0000-0000-000026040000}"/>
    <cellStyle name="Normal 285 2" xfId="1665" xr:uid="{00000000-0005-0000-0000-000027040000}"/>
    <cellStyle name="Normal 285 2 2" xfId="1666" xr:uid="{00000000-0005-0000-0000-000028040000}"/>
    <cellStyle name="Normal 285 3" xfId="1667" xr:uid="{00000000-0005-0000-0000-000029040000}"/>
    <cellStyle name="Normal 286" xfId="646" xr:uid="{00000000-0005-0000-0000-00002A040000}"/>
    <cellStyle name="Normal 286 2" xfId="1668" xr:uid="{00000000-0005-0000-0000-00002B040000}"/>
    <cellStyle name="Normal 286 2 2" xfId="1669" xr:uid="{00000000-0005-0000-0000-00002C040000}"/>
    <cellStyle name="Normal 286 3" xfId="1670" xr:uid="{00000000-0005-0000-0000-00002D040000}"/>
    <cellStyle name="Normal 287" xfId="647" xr:uid="{00000000-0005-0000-0000-00002E040000}"/>
    <cellStyle name="Normal 287 2" xfId="1671" xr:uid="{00000000-0005-0000-0000-00002F040000}"/>
    <cellStyle name="Normal 287 2 2" xfId="1672" xr:uid="{00000000-0005-0000-0000-000030040000}"/>
    <cellStyle name="Normal 287 3" xfId="1673" xr:uid="{00000000-0005-0000-0000-000031040000}"/>
    <cellStyle name="Normal 288" xfId="648" xr:uid="{00000000-0005-0000-0000-000032040000}"/>
    <cellStyle name="Normal 288 2" xfId="1674" xr:uid="{00000000-0005-0000-0000-000033040000}"/>
    <cellStyle name="Normal 288 2 2" xfId="1675" xr:uid="{00000000-0005-0000-0000-000034040000}"/>
    <cellStyle name="Normal 288 3" xfId="1676" xr:uid="{00000000-0005-0000-0000-000035040000}"/>
    <cellStyle name="Normal 289" xfId="649" xr:uid="{00000000-0005-0000-0000-000036040000}"/>
    <cellStyle name="Normal 289 2" xfId="1677" xr:uid="{00000000-0005-0000-0000-000037040000}"/>
    <cellStyle name="Normal 289 2 2" xfId="1678" xr:uid="{00000000-0005-0000-0000-000038040000}"/>
    <cellStyle name="Normal 289 3" xfId="1679" xr:uid="{00000000-0005-0000-0000-000039040000}"/>
    <cellStyle name="Normal 29 2" xfId="650" xr:uid="{00000000-0005-0000-0000-00003A040000}"/>
    <cellStyle name="Normal 29 2 2" xfId="651" xr:uid="{00000000-0005-0000-0000-00003B040000}"/>
    <cellStyle name="Normal 29 3" xfId="652" xr:uid="{00000000-0005-0000-0000-00003C040000}"/>
    <cellStyle name="Normal 29 4" xfId="653" xr:uid="{00000000-0005-0000-0000-00003D040000}"/>
    <cellStyle name="Normal 29 4 2" xfId="1680" xr:uid="{00000000-0005-0000-0000-00003E040000}"/>
    <cellStyle name="Normal 29 5" xfId="1681" xr:uid="{00000000-0005-0000-0000-00003F040000}"/>
    <cellStyle name="Normal 29 6" xfId="1682" xr:uid="{00000000-0005-0000-0000-000040040000}"/>
    <cellStyle name="Normal 290" xfId="654" xr:uid="{00000000-0005-0000-0000-000041040000}"/>
    <cellStyle name="Normal 290 2" xfId="1683" xr:uid="{00000000-0005-0000-0000-000042040000}"/>
    <cellStyle name="Normal 290 2 2" xfId="1684" xr:uid="{00000000-0005-0000-0000-000043040000}"/>
    <cellStyle name="Normal 290 3" xfId="1685" xr:uid="{00000000-0005-0000-0000-000044040000}"/>
    <cellStyle name="Normal 291" xfId="655" xr:uid="{00000000-0005-0000-0000-000045040000}"/>
    <cellStyle name="Normal 291 2" xfId="1686" xr:uid="{00000000-0005-0000-0000-000046040000}"/>
    <cellStyle name="Normal 291 2 2" xfId="1687" xr:uid="{00000000-0005-0000-0000-000047040000}"/>
    <cellStyle name="Normal 291 3" xfId="1688" xr:uid="{00000000-0005-0000-0000-000048040000}"/>
    <cellStyle name="Normal 292" xfId="656" xr:uid="{00000000-0005-0000-0000-000049040000}"/>
    <cellStyle name="Normal 292 2" xfId="1689" xr:uid="{00000000-0005-0000-0000-00004A040000}"/>
    <cellStyle name="Normal 292 2 2" xfId="1690" xr:uid="{00000000-0005-0000-0000-00004B040000}"/>
    <cellStyle name="Normal 292 3" xfId="1691" xr:uid="{00000000-0005-0000-0000-00004C040000}"/>
    <cellStyle name="Normal 293" xfId="657" xr:uid="{00000000-0005-0000-0000-00004D040000}"/>
    <cellStyle name="Normal 293 2" xfId="1692" xr:uid="{00000000-0005-0000-0000-00004E040000}"/>
    <cellStyle name="Normal 293 2 2" xfId="1693" xr:uid="{00000000-0005-0000-0000-00004F040000}"/>
    <cellStyle name="Normal 293 3" xfId="1694" xr:uid="{00000000-0005-0000-0000-000050040000}"/>
    <cellStyle name="Normal 294" xfId="658" xr:uid="{00000000-0005-0000-0000-000051040000}"/>
    <cellStyle name="Normal 294 2" xfId="1695" xr:uid="{00000000-0005-0000-0000-000052040000}"/>
    <cellStyle name="Normal 294 2 2" xfId="1696" xr:uid="{00000000-0005-0000-0000-000053040000}"/>
    <cellStyle name="Normal 294 3" xfId="1697" xr:uid="{00000000-0005-0000-0000-000054040000}"/>
    <cellStyle name="Normal 295" xfId="659" xr:uid="{00000000-0005-0000-0000-000055040000}"/>
    <cellStyle name="Normal 295 2" xfId="1698" xr:uid="{00000000-0005-0000-0000-000056040000}"/>
    <cellStyle name="Normal 295 2 2" xfId="1699" xr:uid="{00000000-0005-0000-0000-000057040000}"/>
    <cellStyle name="Normal 295 3" xfId="1700" xr:uid="{00000000-0005-0000-0000-000058040000}"/>
    <cellStyle name="Normal 296" xfId="660" xr:uid="{00000000-0005-0000-0000-000059040000}"/>
    <cellStyle name="Normal 296 2" xfId="1701" xr:uid="{00000000-0005-0000-0000-00005A040000}"/>
    <cellStyle name="Normal 296 2 2" xfId="1702" xr:uid="{00000000-0005-0000-0000-00005B040000}"/>
    <cellStyle name="Normal 296 3" xfId="1703" xr:uid="{00000000-0005-0000-0000-00005C040000}"/>
    <cellStyle name="Normal 297" xfId="661" xr:uid="{00000000-0005-0000-0000-00005D040000}"/>
    <cellStyle name="Normal 297 2" xfId="1704" xr:uid="{00000000-0005-0000-0000-00005E040000}"/>
    <cellStyle name="Normal 297 2 2" xfId="1705" xr:uid="{00000000-0005-0000-0000-00005F040000}"/>
    <cellStyle name="Normal 297 3" xfId="1706" xr:uid="{00000000-0005-0000-0000-000060040000}"/>
    <cellStyle name="Normal 298" xfId="662" xr:uid="{00000000-0005-0000-0000-000061040000}"/>
    <cellStyle name="Normal 298 2" xfId="1707" xr:uid="{00000000-0005-0000-0000-000062040000}"/>
    <cellStyle name="Normal 298 2 2" xfId="1708" xr:uid="{00000000-0005-0000-0000-000063040000}"/>
    <cellStyle name="Normal 298 3" xfId="1709" xr:uid="{00000000-0005-0000-0000-000064040000}"/>
    <cellStyle name="Normal 299" xfId="663" xr:uid="{00000000-0005-0000-0000-000065040000}"/>
    <cellStyle name="Normal 299 2" xfId="1710" xr:uid="{00000000-0005-0000-0000-000066040000}"/>
    <cellStyle name="Normal 299 2 2" xfId="1711" xr:uid="{00000000-0005-0000-0000-000067040000}"/>
    <cellStyle name="Normal 299 3" xfId="1712" xr:uid="{00000000-0005-0000-0000-000068040000}"/>
    <cellStyle name="Normal 3" xfId="29" xr:uid="{00000000-0005-0000-0000-000069040000}"/>
    <cellStyle name="Normal 3 2" xfId="44" xr:uid="{00000000-0005-0000-0000-00006A040000}"/>
    <cellStyle name="Normal 3 2 2" xfId="665" xr:uid="{00000000-0005-0000-0000-00006B040000}"/>
    <cellStyle name="Normal 3 2 3" xfId="664" xr:uid="{00000000-0005-0000-0000-00006C040000}"/>
    <cellStyle name="Normal 3 3" xfId="666" xr:uid="{00000000-0005-0000-0000-00006D040000}"/>
    <cellStyle name="Normal 3 4" xfId="667" xr:uid="{00000000-0005-0000-0000-00006E040000}"/>
    <cellStyle name="Normal 3 4 2" xfId="1713" xr:uid="{00000000-0005-0000-0000-00006F040000}"/>
    <cellStyle name="Normal 3 5" xfId="1262" xr:uid="{00000000-0005-0000-0000-000070040000}"/>
    <cellStyle name="Normal 3 5 2" xfId="1714" xr:uid="{00000000-0005-0000-0000-000071040000}"/>
    <cellStyle name="Normal 3 5 3" xfId="2375" xr:uid="{00BD5AB7-5751-48AC-A84E-9BAD98C8769A}"/>
    <cellStyle name="Normal 3 6" xfId="1715" xr:uid="{00000000-0005-0000-0000-000072040000}"/>
    <cellStyle name="Normal 3 7" xfId="2362" xr:uid="{7222D607-DE7F-4A4A-97EC-1B62073FF785}"/>
    <cellStyle name="Normal 30 2" xfId="668" xr:uid="{00000000-0005-0000-0000-000073040000}"/>
    <cellStyle name="Normal 30 2 2" xfId="669" xr:uid="{00000000-0005-0000-0000-000074040000}"/>
    <cellStyle name="Normal 30 3" xfId="670" xr:uid="{00000000-0005-0000-0000-000075040000}"/>
    <cellStyle name="Normal 30 4" xfId="671" xr:uid="{00000000-0005-0000-0000-000076040000}"/>
    <cellStyle name="Normal 30 4 2" xfId="1716" xr:uid="{00000000-0005-0000-0000-000077040000}"/>
    <cellStyle name="Normal 30 5" xfId="1717" xr:uid="{00000000-0005-0000-0000-000078040000}"/>
    <cellStyle name="Normal 30 6" xfId="1718" xr:uid="{00000000-0005-0000-0000-000079040000}"/>
    <cellStyle name="Normal 300" xfId="672" xr:uid="{00000000-0005-0000-0000-00007A040000}"/>
    <cellStyle name="Normal 300 2" xfId="1719" xr:uid="{00000000-0005-0000-0000-00007B040000}"/>
    <cellStyle name="Normal 300 2 2" xfId="1720" xr:uid="{00000000-0005-0000-0000-00007C040000}"/>
    <cellStyle name="Normal 300 3" xfId="1721" xr:uid="{00000000-0005-0000-0000-00007D040000}"/>
    <cellStyle name="Normal 301" xfId="673" xr:uid="{00000000-0005-0000-0000-00007E040000}"/>
    <cellStyle name="Normal 301 2" xfId="1722" xr:uid="{00000000-0005-0000-0000-00007F040000}"/>
    <cellStyle name="Normal 301 2 2" xfId="1723" xr:uid="{00000000-0005-0000-0000-000080040000}"/>
    <cellStyle name="Normal 301 3" xfId="1724" xr:uid="{00000000-0005-0000-0000-000081040000}"/>
    <cellStyle name="Normal 302" xfId="674" xr:uid="{00000000-0005-0000-0000-000082040000}"/>
    <cellStyle name="Normal 302 2" xfId="1725" xr:uid="{00000000-0005-0000-0000-000083040000}"/>
    <cellStyle name="Normal 302 2 2" xfId="1726" xr:uid="{00000000-0005-0000-0000-000084040000}"/>
    <cellStyle name="Normal 302 3" xfId="1727" xr:uid="{00000000-0005-0000-0000-000085040000}"/>
    <cellStyle name="Normal 303" xfId="675" xr:uid="{00000000-0005-0000-0000-000086040000}"/>
    <cellStyle name="Normal 303 2" xfId="1728" xr:uid="{00000000-0005-0000-0000-000087040000}"/>
    <cellStyle name="Normal 303 2 2" xfId="1729" xr:uid="{00000000-0005-0000-0000-000088040000}"/>
    <cellStyle name="Normal 303 3" xfId="1730" xr:uid="{00000000-0005-0000-0000-000089040000}"/>
    <cellStyle name="Normal 304" xfId="676" xr:uid="{00000000-0005-0000-0000-00008A040000}"/>
    <cellStyle name="Normal 304 2" xfId="1731" xr:uid="{00000000-0005-0000-0000-00008B040000}"/>
    <cellStyle name="Normal 304 2 2" xfId="1732" xr:uid="{00000000-0005-0000-0000-00008C040000}"/>
    <cellStyle name="Normal 304 3" xfId="1733" xr:uid="{00000000-0005-0000-0000-00008D040000}"/>
    <cellStyle name="Normal 305" xfId="677" xr:uid="{00000000-0005-0000-0000-00008E040000}"/>
    <cellStyle name="Normal 305 2" xfId="1734" xr:uid="{00000000-0005-0000-0000-00008F040000}"/>
    <cellStyle name="Normal 305 2 2" xfId="1735" xr:uid="{00000000-0005-0000-0000-000090040000}"/>
    <cellStyle name="Normal 305 3" xfId="1736" xr:uid="{00000000-0005-0000-0000-000091040000}"/>
    <cellStyle name="Normal 306" xfId="678" xr:uid="{00000000-0005-0000-0000-000092040000}"/>
    <cellStyle name="Normal 306 2" xfId="1737" xr:uid="{00000000-0005-0000-0000-000093040000}"/>
    <cellStyle name="Normal 306 2 2" xfId="1738" xr:uid="{00000000-0005-0000-0000-000094040000}"/>
    <cellStyle name="Normal 306 3" xfId="1739" xr:uid="{00000000-0005-0000-0000-000095040000}"/>
    <cellStyle name="Normal 307" xfId="679" xr:uid="{00000000-0005-0000-0000-000096040000}"/>
    <cellStyle name="Normal 307 2" xfId="1740" xr:uid="{00000000-0005-0000-0000-000097040000}"/>
    <cellStyle name="Normal 307 2 2" xfId="1741" xr:uid="{00000000-0005-0000-0000-000098040000}"/>
    <cellStyle name="Normal 307 3" xfId="1742" xr:uid="{00000000-0005-0000-0000-000099040000}"/>
    <cellStyle name="Normal 308" xfId="680" xr:uid="{00000000-0005-0000-0000-00009A040000}"/>
    <cellStyle name="Normal 308 2" xfId="681" xr:uid="{00000000-0005-0000-0000-00009B040000}"/>
    <cellStyle name="Normal 308 2 2" xfId="1744" xr:uid="{00000000-0005-0000-0000-00009C040000}"/>
    <cellStyle name="Normal 308 2 2 2" xfId="1745" xr:uid="{00000000-0005-0000-0000-00009D040000}"/>
    <cellStyle name="Normal 308 2 3" xfId="1746" xr:uid="{00000000-0005-0000-0000-00009E040000}"/>
    <cellStyle name="Normal 308 3" xfId="1743" xr:uid="{00000000-0005-0000-0000-00009F040000}"/>
    <cellStyle name="Normal 309" xfId="682" xr:uid="{00000000-0005-0000-0000-0000A0040000}"/>
    <cellStyle name="Normal 309 2" xfId="1747" xr:uid="{00000000-0005-0000-0000-0000A1040000}"/>
    <cellStyle name="Normal 309 2 2" xfId="1748" xr:uid="{00000000-0005-0000-0000-0000A2040000}"/>
    <cellStyle name="Normal 309 3" xfId="1749" xr:uid="{00000000-0005-0000-0000-0000A3040000}"/>
    <cellStyle name="Normal 31 2" xfId="683" xr:uid="{00000000-0005-0000-0000-0000A4040000}"/>
    <cellStyle name="Normal 31 2 2" xfId="684" xr:uid="{00000000-0005-0000-0000-0000A5040000}"/>
    <cellStyle name="Normal 31 3" xfId="685" xr:uid="{00000000-0005-0000-0000-0000A6040000}"/>
    <cellStyle name="Normal 31 4" xfId="686" xr:uid="{00000000-0005-0000-0000-0000A7040000}"/>
    <cellStyle name="Normal 31 4 2" xfId="1750" xr:uid="{00000000-0005-0000-0000-0000A8040000}"/>
    <cellStyle name="Normal 31 5" xfId="1751" xr:uid="{00000000-0005-0000-0000-0000A9040000}"/>
    <cellStyle name="Normal 31 6" xfId="1752" xr:uid="{00000000-0005-0000-0000-0000AA040000}"/>
    <cellStyle name="Normal 310" xfId="687" xr:uid="{00000000-0005-0000-0000-0000AB040000}"/>
    <cellStyle name="Normal 310 2" xfId="1753" xr:uid="{00000000-0005-0000-0000-0000AC040000}"/>
    <cellStyle name="Normal 310 2 2" xfId="1754" xr:uid="{00000000-0005-0000-0000-0000AD040000}"/>
    <cellStyle name="Normal 310 3" xfId="1755" xr:uid="{00000000-0005-0000-0000-0000AE040000}"/>
    <cellStyle name="Normal 311" xfId="688" xr:uid="{00000000-0005-0000-0000-0000AF040000}"/>
    <cellStyle name="Normal 311 2" xfId="1756" xr:uid="{00000000-0005-0000-0000-0000B0040000}"/>
    <cellStyle name="Normal 311 2 2" xfId="1757" xr:uid="{00000000-0005-0000-0000-0000B1040000}"/>
    <cellStyle name="Normal 311 3" xfId="1758" xr:uid="{00000000-0005-0000-0000-0000B2040000}"/>
    <cellStyle name="Normal 312" xfId="689" xr:uid="{00000000-0005-0000-0000-0000B3040000}"/>
    <cellStyle name="Normal 312 2" xfId="1759" xr:uid="{00000000-0005-0000-0000-0000B4040000}"/>
    <cellStyle name="Normal 312 2 2" xfId="1760" xr:uid="{00000000-0005-0000-0000-0000B5040000}"/>
    <cellStyle name="Normal 312 3" xfId="1761" xr:uid="{00000000-0005-0000-0000-0000B6040000}"/>
    <cellStyle name="Normal 313" xfId="690" xr:uid="{00000000-0005-0000-0000-0000B7040000}"/>
    <cellStyle name="Normal 313 2" xfId="1762" xr:uid="{00000000-0005-0000-0000-0000B8040000}"/>
    <cellStyle name="Normal 313 2 2" xfId="1763" xr:uid="{00000000-0005-0000-0000-0000B9040000}"/>
    <cellStyle name="Normal 313 3" xfId="1764" xr:uid="{00000000-0005-0000-0000-0000BA040000}"/>
    <cellStyle name="Normal 314" xfId="691" xr:uid="{00000000-0005-0000-0000-0000BB040000}"/>
    <cellStyle name="Normal 314 2" xfId="1765" xr:uid="{00000000-0005-0000-0000-0000BC040000}"/>
    <cellStyle name="Normal 314 2 2" xfId="1766" xr:uid="{00000000-0005-0000-0000-0000BD040000}"/>
    <cellStyle name="Normal 314 3" xfId="1767" xr:uid="{00000000-0005-0000-0000-0000BE040000}"/>
    <cellStyle name="Normal 315" xfId="692" xr:uid="{00000000-0005-0000-0000-0000BF040000}"/>
    <cellStyle name="Normal 315 2" xfId="1768" xr:uid="{00000000-0005-0000-0000-0000C0040000}"/>
    <cellStyle name="Normal 315 2 2" xfId="1769" xr:uid="{00000000-0005-0000-0000-0000C1040000}"/>
    <cellStyle name="Normal 315 3" xfId="1770" xr:uid="{00000000-0005-0000-0000-0000C2040000}"/>
    <cellStyle name="Normal 316" xfId="693" xr:uid="{00000000-0005-0000-0000-0000C3040000}"/>
    <cellStyle name="Normal 316 2" xfId="1771" xr:uid="{00000000-0005-0000-0000-0000C4040000}"/>
    <cellStyle name="Normal 316 2 2" xfId="1772" xr:uid="{00000000-0005-0000-0000-0000C5040000}"/>
    <cellStyle name="Normal 316 3" xfId="1773" xr:uid="{00000000-0005-0000-0000-0000C6040000}"/>
    <cellStyle name="Normal 317" xfId="694" xr:uid="{00000000-0005-0000-0000-0000C7040000}"/>
    <cellStyle name="Normal 317 2" xfId="1774" xr:uid="{00000000-0005-0000-0000-0000C8040000}"/>
    <cellStyle name="Normal 317 2 2" xfId="1775" xr:uid="{00000000-0005-0000-0000-0000C9040000}"/>
    <cellStyle name="Normal 317 3" xfId="1776" xr:uid="{00000000-0005-0000-0000-0000CA040000}"/>
    <cellStyle name="Normal 318" xfId="695" xr:uid="{00000000-0005-0000-0000-0000CB040000}"/>
    <cellStyle name="Normal 318 2" xfId="1777" xr:uid="{00000000-0005-0000-0000-0000CC040000}"/>
    <cellStyle name="Normal 319" xfId="696" xr:uid="{00000000-0005-0000-0000-0000CD040000}"/>
    <cellStyle name="Normal 319 2" xfId="1778" xr:uid="{00000000-0005-0000-0000-0000CE040000}"/>
    <cellStyle name="Normal 319 2 2" xfId="1779" xr:uid="{00000000-0005-0000-0000-0000CF040000}"/>
    <cellStyle name="Normal 319 3" xfId="1780" xr:uid="{00000000-0005-0000-0000-0000D0040000}"/>
    <cellStyle name="Normal 32 2" xfId="697" xr:uid="{00000000-0005-0000-0000-0000D1040000}"/>
    <cellStyle name="Normal 32 2 2" xfId="698" xr:uid="{00000000-0005-0000-0000-0000D2040000}"/>
    <cellStyle name="Normal 32 3" xfId="699" xr:uid="{00000000-0005-0000-0000-0000D3040000}"/>
    <cellStyle name="Normal 32 4" xfId="700" xr:uid="{00000000-0005-0000-0000-0000D4040000}"/>
    <cellStyle name="Normal 32 4 2" xfId="1781" xr:uid="{00000000-0005-0000-0000-0000D5040000}"/>
    <cellStyle name="Normal 32 5" xfId="1782" xr:uid="{00000000-0005-0000-0000-0000D6040000}"/>
    <cellStyle name="Normal 32 6" xfId="1783" xr:uid="{00000000-0005-0000-0000-0000D7040000}"/>
    <cellStyle name="Normal 320" xfId="701" xr:uid="{00000000-0005-0000-0000-0000D8040000}"/>
    <cellStyle name="Normal 320 2" xfId="1784" xr:uid="{00000000-0005-0000-0000-0000D9040000}"/>
    <cellStyle name="Normal 320 2 2" xfId="1785" xr:uid="{00000000-0005-0000-0000-0000DA040000}"/>
    <cellStyle name="Normal 320 3" xfId="1786" xr:uid="{00000000-0005-0000-0000-0000DB040000}"/>
    <cellStyle name="Normal 321" xfId="702" xr:uid="{00000000-0005-0000-0000-0000DC040000}"/>
    <cellStyle name="Normal 321 2" xfId="1787" xr:uid="{00000000-0005-0000-0000-0000DD040000}"/>
    <cellStyle name="Normal 321 2 2" xfId="1788" xr:uid="{00000000-0005-0000-0000-0000DE040000}"/>
    <cellStyle name="Normal 321 3" xfId="1789" xr:uid="{00000000-0005-0000-0000-0000DF040000}"/>
    <cellStyle name="Normal 322" xfId="703" xr:uid="{00000000-0005-0000-0000-0000E0040000}"/>
    <cellStyle name="Normal 322 2" xfId="1790" xr:uid="{00000000-0005-0000-0000-0000E1040000}"/>
    <cellStyle name="Normal 322 2 2" xfId="1791" xr:uid="{00000000-0005-0000-0000-0000E2040000}"/>
    <cellStyle name="Normal 322 3" xfId="1792" xr:uid="{00000000-0005-0000-0000-0000E3040000}"/>
    <cellStyle name="Normal 323" xfId="704" xr:uid="{00000000-0005-0000-0000-0000E4040000}"/>
    <cellStyle name="Normal 323 2" xfId="1793" xr:uid="{00000000-0005-0000-0000-0000E5040000}"/>
    <cellStyle name="Normal 323 2 2" xfId="1794" xr:uid="{00000000-0005-0000-0000-0000E6040000}"/>
    <cellStyle name="Normal 323 3" xfId="1795" xr:uid="{00000000-0005-0000-0000-0000E7040000}"/>
    <cellStyle name="Normal 324" xfId="705" xr:uid="{00000000-0005-0000-0000-0000E8040000}"/>
    <cellStyle name="Normal 324 2" xfId="1796" xr:uid="{00000000-0005-0000-0000-0000E9040000}"/>
    <cellStyle name="Normal 324 2 2" xfId="1797" xr:uid="{00000000-0005-0000-0000-0000EA040000}"/>
    <cellStyle name="Normal 324 3" xfId="1798" xr:uid="{00000000-0005-0000-0000-0000EB040000}"/>
    <cellStyle name="Normal 325" xfId="706" xr:uid="{00000000-0005-0000-0000-0000EC040000}"/>
    <cellStyle name="Normal 325 2" xfId="1799" xr:uid="{00000000-0005-0000-0000-0000ED040000}"/>
    <cellStyle name="Normal 325 2 2" xfId="1800" xr:uid="{00000000-0005-0000-0000-0000EE040000}"/>
    <cellStyle name="Normal 325 3" xfId="1801" xr:uid="{00000000-0005-0000-0000-0000EF040000}"/>
    <cellStyle name="Normal 326" xfId="707" xr:uid="{00000000-0005-0000-0000-0000F0040000}"/>
    <cellStyle name="Normal 326 2" xfId="1802" xr:uid="{00000000-0005-0000-0000-0000F1040000}"/>
    <cellStyle name="Normal 326 2 2" xfId="1803" xr:uid="{00000000-0005-0000-0000-0000F2040000}"/>
    <cellStyle name="Normal 326 3" xfId="1804" xr:uid="{00000000-0005-0000-0000-0000F3040000}"/>
    <cellStyle name="Normal 327" xfId="708" xr:uid="{00000000-0005-0000-0000-0000F4040000}"/>
    <cellStyle name="Normal 327 2" xfId="1805" xr:uid="{00000000-0005-0000-0000-0000F5040000}"/>
    <cellStyle name="Normal 327 2 2" xfId="1806" xr:uid="{00000000-0005-0000-0000-0000F6040000}"/>
    <cellStyle name="Normal 327 3" xfId="1807" xr:uid="{00000000-0005-0000-0000-0000F7040000}"/>
    <cellStyle name="Normal 328" xfId="709" xr:uid="{00000000-0005-0000-0000-0000F8040000}"/>
    <cellStyle name="Normal 328 2" xfId="1808" xr:uid="{00000000-0005-0000-0000-0000F9040000}"/>
    <cellStyle name="Normal 328 2 2" xfId="1809" xr:uid="{00000000-0005-0000-0000-0000FA040000}"/>
    <cellStyle name="Normal 328 3" xfId="1810" xr:uid="{00000000-0005-0000-0000-0000FB040000}"/>
    <cellStyle name="Normal 329" xfId="710" xr:uid="{00000000-0005-0000-0000-0000FC040000}"/>
    <cellStyle name="Normal 329 2" xfId="1811" xr:uid="{00000000-0005-0000-0000-0000FD040000}"/>
    <cellStyle name="Normal 329 2 2" xfId="1812" xr:uid="{00000000-0005-0000-0000-0000FE040000}"/>
    <cellStyle name="Normal 329 3" xfId="1813" xr:uid="{00000000-0005-0000-0000-0000FF040000}"/>
    <cellStyle name="Normal 33 2" xfId="711" xr:uid="{00000000-0005-0000-0000-000000050000}"/>
    <cellStyle name="Normal 33 2 2" xfId="712" xr:uid="{00000000-0005-0000-0000-000001050000}"/>
    <cellStyle name="Normal 33 3" xfId="713" xr:uid="{00000000-0005-0000-0000-000002050000}"/>
    <cellStyle name="Normal 33 4" xfId="714" xr:uid="{00000000-0005-0000-0000-000003050000}"/>
    <cellStyle name="Normal 33 4 2" xfId="1814" xr:uid="{00000000-0005-0000-0000-000004050000}"/>
    <cellStyle name="Normal 33 4 2 2" xfId="1815" xr:uid="{00000000-0005-0000-0000-000005050000}"/>
    <cellStyle name="Normal 33 4 3" xfId="1816" xr:uid="{00000000-0005-0000-0000-000006050000}"/>
    <cellStyle name="Normal 33 5" xfId="1817" xr:uid="{00000000-0005-0000-0000-000007050000}"/>
    <cellStyle name="Normal 33 5 2" xfId="1818" xr:uid="{00000000-0005-0000-0000-000008050000}"/>
    <cellStyle name="Normal 33 6" xfId="1819" xr:uid="{00000000-0005-0000-0000-000009050000}"/>
    <cellStyle name="Normal 33 7" xfId="1820" xr:uid="{00000000-0005-0000-0000-00000A050000}"/>
    <cellStyle name="Normal 330" xfId="715" xr:uid="{00000000-0005-0000-0000-00000B050000}"/>
    <cellStyle name="Normal 330 2" xfId="716" xr:uid="{00000000-0005-0000-0000-00000C050000}"/>
    <cellStyle name="Normal 330 2 2" xfId="1822" xr:uid="{00000000-0005-0000-0000-00000D050000}"/>
    <cellStyle name="Normal 330 2 2 2" xfId="1823" xr:uid="{00000000-0005-0000-0000-00000E050000}"/>
    <cellStyle name="Normal 330 2 3" xfId="1824" xr:uid="{00000000-0005-0000-0000-00000F050000}"/>
    <cellStyle name="Normal 330 3" xfId="1821" xr:uid="{00000000-0005-0000-0000-000010050000}"/>
    <cellStyle name="Normal 331" xfId="717" xr:uid="{00000000-0005-0000-0000-000011050000}"/>
    <cellStyle name="Normal 331 2" xfId="1825" xr:uid="{00000000-0005-0000-0000-000012050000}"/>
    <cellStyle name="Normal 331 2 2" xfId="1826" xr:uid="{00000000-0005-0000-0000-000013050000}"/>
    <cellStyle name="Normal 331 3" xfId="1827" xr:uid="{00000000-0005-0000-0000-000014050000}"/>
    <cellStyle name="Normal 332" xfId="718" xr:uid="{00000000-0005-0000-0000-000015050000}"/>
    <cellStyle name="Normal 332 2" xfId="1828" xr:uid="{00000000-0005-0000-0000-000016050000}"/>
    <cellStyle name="Normal 332 2 2" xfId="1829" xr:uid="{00000000-0005-0000-0000-000017050000}"/>
    <cellStyle name="Normal 332 3" xfId="1830" xr:uid="{00000000-0005-0000-0000-000018050000}"/>
    <cellStyle name="Normal 333" xfId="719" xr:uid="{00000000-0005-0000-0000-000019050000}"/>
    <cellStyle name="Normal 333 2" xfId="1831" xr:uid="{00000000-0005-0000-0000-00001A050000}"/>
    <cellStyle name="Normal 333 2 2" xfId="1832" xr:uid="{00000000-0005-0000-0000-00001B050000}"/>
    <cellStyle name="Normal 333 3" xfId="1833" xr:uid="{00000000-0005-0000-0000-00001C050000}"/>
    <cellStyle name="Normal 334" xfId="720" xr:uid="{00000000-0005-0000-0000-00001D050000}"/>
    <cellStyle name="Normal 334 2" xfId="1834" xr:uid="{00000000-0005-0000-0000-00001E050000}"/>
    <cellStyle name="Normal 334 2 2" xfId="1835" xr:uid="{00000000-0005-0000-0000-00001F050000}"/>
    <cellStyle name="Normal 334 3" xfId="1836" xr:uid="{00000000-0005-0000-0000-000020050000}"/>
    <cellStyle name="Normal 335" xfId="721" xr:uid="{00000000-0005-0000-0000-000021050000}"/>
    <cellStyle name="Normal 335 2" xfId="1837" xr:uid="{00000000-0005-0000-0000-000022050000}"/>
    <cellStyle name="Normal 335 2 2" xfId="1838" xr:uid="{00000000-0005-0000-0000-000023050000}"/>
    <cellStyle name="Normal 335 3" xfId="1839" xr:uid="{00000000-0005-0000-0000-000024050000}"/>
    <cellStyle name="Normal 336" xfId="722" xr:uid="{00000000-0005-0000-0000-000025050000}"/>
    <cellStyle name="Normal 336 2" xfId="1840" xr:uid="{00000000-0005-0000-0000-000026050000}"/>
    <cellStyle name="Normal 336 2 2" xfId="1841" xr:uid="{00000000-0005-0000-0000-000027050000}"/>
    <cellStyle name="Normal 336 3" xfId="1842" xr:uid="{00000000-0005-0000-0000-000028050000}"/>
    <cellStyle name="Normal 337" xfId="723" xr:uid="{00000000-0005-0000-0000-000029050000}"/>
    <cellStyle name="Normal 337 2" xfId="1843" xr:uid="{00000000-0005-0000-0000-00002A050000}"/>
    <cellStyle name="Normal 337 2 2" xfId="1844" xr:uid="{00000000-0005-0000-0000-00002B050000}"/>
    <cellStyle name="Normal 337 3" xfId="1845" xr:uid="{00000000-0005-0000-0000-00002C050000}"/>
    <cellStyle name="Normal 338" xfId="724" xr:uid="{00000000-0005-0000-0000-00002D050000}"/>
    <cellStyle name="Normal 338 2" xfId="1846" xr:uid="{00000000-0005-0000-0000-00002E050000}"/>
    <cellStyle name="Normal 338 2 2" xfId="1847" xr:uid="{00000000-0005-0000-0000-00002F050000}"/>
    <cellStyle name="Normal 338 3" xfId="1848" xr:uid="{00000000-0005-0000-0000-000030050000}"/>
    <cellStyle name="Normal 339" xfId="725" xr:uid="{00000000-0005-0000-0000-000031050000}"/>
    <cellStyle name="Normal 339 2" xfId="1849" xr:uid="{00000000-0005-0000-0000-000032050000}"/>
    <cellStyle name="Normal 339 2 2" xfId="1850" xr:uid="{00000000-0005-0000-0000-000033050000}"/>
    <cellStyle name="Normal 339 3" xfId="1851" xr:uid="{00000000-0005-0000-0000-000034050000}"/>
    <cellStyle name="Normal 34 2" xfId="726" xr:uid="{00000000-0005-0000-0000-000035050000}"/>
    <cellStyle name="Normal 34 2 2" xfId="727" xr:uid="{00000000-0005-0000-0000-000036050000}"/>
    <cellStyle name="Normal 34 3" xfId="728" xr:uid="{00000000-0005-0000-0000-000037050000}"/>
    <cellStyle name="Normal 34 4" xfId="729" xr:uid="{00000000-0005-0000-0000-000038050000}"/>
    <cellStyle name="Normal 34 4 2" xfId="1852" xr:uid="{00000000-0005-0000-0000-000039050000}"/>
    <cellStyle name="Normal 34 5" xfId="1853" xr:uid="{00000000-0005-0000-0000-00003A050000}"/>
    <cellStyle name="Normal 34 6" xfId="1854" xr:uid="{00000000-0005-0000-0000-00003B050000}"/>
    <cellStyle name="Normal 340" xfId="730" xr:uid="{00000000-0005-0000-0000-00003C050000}"/>
    <cellStyle name="Normal 340 2" xfId="1855" xr:uid="{00000000-0005-0000-0000-00003D050000}"/>
    <cellStyle name="Normal 340 2 2" xfId="1856" xr:uid="{00000000-0005-0000-0000-00003E050000}"/>
    <cellStyle name="Normal 340 3" xfId="1857" xr:uid="{00000000-0005-0000-0000-00003F050000}"/>
    <cellStyle name="Normal 341" xfId="731" xr:uid="{00000000-0005-0000-0000-000040050000}"/>
    <cellStyle name="Normal 341 2" xfId="1858" xr:uid="{00000000-0005-0000-0000-000041050000}"/>
    <cellStyle name="Normal 341 2 2" xfId="1859" xr:uid="{00000000-0005-0000-0000-000042050000}"/>
    <cellStyle name="Normal 341 3" xfId="1860" xr:uid="{00000000-0005-0000-0000-000043050000}"/>
    <cellStyle name="Normal 342" xfId="732" xr:uid="{00000000-0005-0000-0000-000044050000}"/>
    <cellStyle name="Normal 342 2" xfId="1861" xr:uid="{00000000-0005-0000-0000-000045050000}"/>
    <cellStyle name="Normal 342 2 2" xfId="1862" xr:uid="{00000000-0005-0000-0000-000046050000}"/>
    <cellStyle name="Normal 342 3" xfId="1863" xr:uid="{00000000-0005-0000-0000-000047050000}"/>
    <cellStyle name="Normal 343" xfId="733" xr:uid="{00000000-0005-0000-0000-000048050000}"/>
    <cellStyle name="Normal 343 2" xfId="1864" xr:uid="{00000000-0005-0000-0000-000049050000}"/>
    <cellStyle name="Normal 343 2 2" xfId="1865" xr:uid="{00000000-0005-0000-0000-00004A050000}"/>
    <cellStyle name="Normal 343 3" xfId="1866" xr:uid="{00000000-0005-0000-0000-00004B050000}"/>
    <cellStyle name="Normal 344" xfId="734" xr:uid="{00000000-0005-0000-0000-00004C050000}"/>
    <cellStyle name="Normal 344 2" xfId="1867" xr:uid="{00000000-0005-0000-0000-00004D050000}"/>
    <cellStyle name="Normal 344 2 2" xfId="1868" xr:uid="{00000000-0005-0000-0000-00004E050000}"/>
    <cellStyle name="Normal 344 3" xfId="1869" xr:uid="{00000000-0005-0000-0000-00004F050000}"/>
    <cellStyle name="Normal 345" xfId="735" xr:uid="{00000000-0005-0000-0000-000050050000}"/>
    <cellStyle name="Normal 345 2" xfId="736" xr:uid="{00000000-0005-0000-0000-000051050000}"/>
    <cellStyle name="Normal 345 2 2" xfId="1871" xr:uid="{00000000-0005-0000-0000-000052050000}"/>
    <cellStyle name="Normal 345 2 2 2" xfId="1872" xr:uid="{00000000-0005-0000-0000-000053050000}"/>
    <cellStyle name="Normal 345 2 3" xfId="1873" xr:uid="{00000000-0005-0000-0000-000054050000}"/>
    <cellStyle name="Normal 345 3" xfId="1870" xr:uid="{00000000-0005-0000-0000-000055050000}"/>
    <cellStyle name="Normal 346" xfId="737" xr:uid="{00000000-0005-0000-0000-000056050000}"/>
    <cellStyle name="Normal 346 2" xfId="1874" xr:uid="{00000000-0005-0000-0000-000057050000}"/>
    <cellStyle name="Normal 346 2 2" xfId="1875" xr:uid="{00000000-0005-0000-0000-000058050000}"/>
    <cellStyle name="Normal 346 3" xfId="1876" xr:uid="{00000000-0005-0000-0000-000059050000}"/>
    <cellStyle name="Normal 347" xfId="738" xr:uid="{00000000-0005-0000-0000-00005A050000}"/>
    <cellStyle name="Normal 347 2" xfId="739" xr:uid="{00000000-0005-0000-0000-00005B050000}"/>
    <cellStyle name="Normal 347 2 2" xfId="1878" xr:uid="{00000000-0005-0000-0000-00005C050000}"/>
    <cellStyle name="Normal 347 2 2 2" xfId="1879" xr:uid="{00000000-0005-0000-0000-00005D050000}"/>
    <cellStyle name="Normal 347 2 3" xfId="1880" xr:uid="{00000000-0005-0000-0000-00005E050000}"/>
    <cellStyle name="Normal 347 3" xfId="1877" xr:uid="{00000000-0005-0000-0000-00005F050000}"/>
    <cellStyle name="Normal 348" xfId="740" xr:uid="{00000000-0005-0000-0000-000060050000}"/>
    <cellStyle name="Normal 348 2" xfId="1881" xr:uid="{00000000-0005-0000-0000-000061050000}"/>
    <cellStyle name="Normal 348 2 2" xfId="1882" xr:uid="{00000000-0005-0000-0000-000062050000}"/>
    <cellStyle name="Normal 348 3" xfId="1883" xr:uid="{00000000-0005-0000-0000-000063050000}"/>
    <cellStyle name="Normal 349" xfId="741" xr:uid="{00000000-0005-0000-0000-000064050000}"/>
    <cellStyle name="Normal 349 2" xfId="1884" xr:uid="{00000000-0005-0000-0000-000065050000}"/>
    <cellStyle name="Normal 349 2 2" xfId="1885" xr:uid="{00000000-0005-0000-0000-000066050000}"/>
    <cellStyle name="Normal 349 3" xfId="1886" xr:uid="{00000000-0005-0000-0000-000067050000}"/>
    <cellStyle name="Normal 35 2" xfId="742" xr:uid="{00000000-0005-0000-0000-000068050000}"/>
    <cellStyle name="Normal 35 2 2" xfId="743" xr:uid="{00000000-0005-0000-0000-000069050000}"/>
    <cellStyle name="Normal 35 3" xfId="744" xr:uid="{00000000-0005-0000-0000-00006A050000}"/>
    <cellStyle name="Normal 35 4" xfId="745" xr:uid="{00000000-0005-0000-0000-00006B050000}"/>
    <cellStyle name="Normal 35 4 2" xfId="1887" xr:uid="{00000000-0005-0000-0000-00006C050000}"/>
    <cellStyle name="Normal 35 5" xfId="1888" xr:uid="{00000000-0005-0000-0000-00006D050000}"/>
    <cellStyle name="Normal 35 6" xfId="1889" xr:uid="{00000000-0005-0000-0000-00006E050000}"/>
    <cellStyle name="Normal 350" xfId="746" xr:uid="{00000000-0005-0000-0000-00006F050000}"/>
    <cellStyle name="Normal 350 2" xfId="1890" xr:uid="{00000000-0005-0000-0000-000070050000}"/>
    <cellStyle name="Normal 350 2 2" xfId="1891" xr:uid="{00000000-0005-0000-0000-000071050000}"/>
    <cellStyle name="Normal 350 3" xfId="1892" xr:uid="{00000000-0005-0000-0000-000072050000}"/>
    <cellStyle name="Normal 351" xfId="747" xr:uid="{00000000-0005-0000-0000-000073050000}"/>
    <cellStyle name="Normal 351 2" xfId="1893" xr:uid="{00000000-0005-0000-0000-000074050000}"/>
    <cellStyle name="Normal 351 2 2" xfId="1894" xr:uid="{00000000-0005-0000-0000-000075050000}"/>
    <cellStyle name="Normal 351 3" xfId="1895" xr:uid="{00000000-0005-0000-0000-000076050000}"/>
    <cellStyle name="Normal 352" xfId="748" xr:uid="{00000000-0005-0000-0000-000077050000}"/>
    <cellStyle name="Normal 352 2" xfId="1896" xr:uid="{00000000-0005-0000-0000-000078050000}"/>
    <cellStyle name="Normal 352 2 2" xfId="1897" xr:uid="{00000000-0005-0000-0000-000079050000}"/>
    <cellStyle name="Normal 352 3" xfId="1898" xr:uid="{00000000-0005-0000-0000-00007A050000}"/>
    <cellStyle name="Normal 353" xfId="749" xr:uid="{00000000-0005-0000-0000-00007B050000}"/>
    <cellStyle name="Normal 353 2" xfId="1899" xr:uid="{00000000-0005-0000-0000-00007C050000}"/>
    <cellStyle name="Normal 353 2 2" xfId="1900" xr:uid="{00000000-0005-0000-0000-00007D050000}"/>
    <cellStyle name="Normal 353 3" xfId="1901" xr:uid="{00000000-0005-0000-0000-00007E050000}"/>
    <cellStyle name="Normal 354" xfId="750" xr:uid="{00000000-0005-0000-0000-00007F050000}"/>
    <cellStyle name="Normal 354 2" xfId="1902" xr:uid="{00000000-0005-0000-0000-000080050000}"/>
    <cellStyle name="Normal 354 2 2" xfId="1903" xr:uid="{00000000-0005-0000-0000-000081050000}"/>
    <cellStyle name="Normal 354 3" xfId="1904" xr:uid="{00000000-0005-0000-0000-000082050000}"/>
    <cellStyle name="Normal 355" xfId="751" xr:uid="{00000000-0005-0000-0000-000083050000}"/>
    <cellStyle name="Normal 355 2" xfId="1905" xr:uid="{00000000-0005-0000-0000-000084050000}"/>
    <cellStyle name="Normal 355 2 2" xfId="1906" xr:uid="{00000000-0005-0000-0000-000085050000}"/>
    <cellStyle name="Normal 355 3" xfId="1907" xr:uid="{00000000-0005-0000-0000-000086050000}"/>
    <cellStyle name="Normal 356" xfId="752" xr:uid="{00000000-0005-0000-0000-000087050000}"/>
    <cellStyle name="Normal 356 2" xfId="1908" xr:uid="{00000000-0005-0000-0000-000088050000}"/>
    <cellStyle name="Normal 356 2 2" xfId="1909" xr:uid="{00000000-0005-0000-0000-000089050000}"/>
    <cellStyle name="Normal 356 3" xfId="1910" xr:uid="{00000000-0005-0000-0000-00008A050000}"/>
    <cellStyle name="Normal 357" xfId="753" xr:uid="{00000000-0005-0000-0000-00008B050000}"/>
    <cellStyle name="Normal 357 2" xfId="1911" xr:uid="{00000000-0005-0000-0000-00008C050000}"/>
    <cellStyle name="Normal 357 2 2" xfId="1912" xr:uid="{00000000-0005-0000-0000-00008D050000}"/>
    <cellStyle name="Normal 357 3" xfId="1913" xr:uid="{00000000-0005-0000-0000-00008E050000}"/>
    <cellStyle name="Normal 358" xfId="754" xr:uid="{00000000-0005-0000-0000-00008F050000}"/>
    <cellStyle name="Normal 358 2" xfId="1914" xr:uid="{00000000-0005-0000-0000-000090050000}"/>
    <cellStyle name="Normal 358 2 2" xfId="1915" xr:uid="{00000000-0005-0000-0000-000091050000}"/>
    <cellStyle name="Normal 358 3" xfId="1916" xr:uid="{00000000-0005-0000-0000-000092050000}"/>
    <cellStyle name="Normal 359" xfId="755" xr:uid="{00000000-0005-0000-0000-000093050000}"/>
    <cellStyle name="Normal 359 2" xfId="1917" xr:uid="{00000000-0005-0000-0000-000094050000}"/>
    <cellStyle name="Normal 359 2 2" xfId="1918" xr:uid="{00000000-0005-0000-0000-000095050000}"/>
    <cellStyle name="Normal 359 3" xfId="1919" xr:uid="{00000000-0005-0000-0000-000096050000}"/>
    <cellStyle name="Normal 36 2" xfId="756" xr:uid="{00000000-0005-0000-0000-000097050000}"/>
    <cellStyle name="Normal 36 2 2" xfId="757" xr:uid="{00000000-0005-0000-0000-000098050000}"/>
    <cellStyle name="Normal 36 3" xfId="758" xr:uid="{00000000-0005-0000-0000-000099050000}"/>
    <cellStyle name="Normal 36 4" xfId="759" xr:uid="{00000000-0005-0000-0000-00009A050000}"/>
    <cellStyle name="Normal 36 4 2" xfId="1920" xr:uid="{00000000-0005-0000-0000-00009B050000}"/>
    <cellStyle name="Normal 36 5" xfId="1921" xr:uid="{00000000-0005-0000-0000-00009C050000}"/>
    <cellStyle name="Normal 36 6" xfId="1922" xr:uid="{00000000-0005-0000-0000-00009D050000}"/>
    <cellStyle name="Normal 360" xfId="760" xr:uid="{00000000-0005-0000-0000-00009E050000}"/>
    <cellStyle name="Normal 360 2" xfId="1923" xr:uid="{00000000-0005-0000-0000-00009F050000}"/>
    <cellStyle name="Normal 360 2 2" xfId="1924" xr:uid="{00000000-0005-0000-0000-0000A0050000}"/>
    <cellStyle name="Normal 360 3" xfId="1925" xr:uid="{00000000-0005-0000-0000-0000A1050000}"/>
    <cellStyle name="Normal 361" xfId="761" xr:uid="{00000000-0005-0000-0000-0000A2050000}"/>
    <cellStyle name="Normal 361 2" xfId="1926" xr:uid="{00000000-0005-0000-0000-0000A3050000}"/>
    <cellStyle name="Normal 361 2 2" xfId="1927" xr:uid="{00000000-0005-0000-0000-0000A4050000}"/>
    <cellStyle name="Normal 361 3" xfId="1928" xr:uid="{00000000-0005-0000-0000-0000A5050000}"/>
    <cellStyle name="Normal 362" xfId="762" xr:uid="{00000000-0005-0000-0000-0000A6050000}"/>
    <cellStyle name="Normal 362 2" xfId="1929" xr:uid="{00000000-0005-0000-0000-0000A7050000}"/>
    <cellStyle name="Normal 362 2 2" xfId="1930" xr:uid="{00000000-0005-0000-0000-0000A8050000}"/>
    <cellStyle name="Normal 362 3" xfId="1931" xr:uid="{00000000-0005-0000-0000-0000A9050000}"/>
    <cellStyle name="Normal 363" xfId="763" xr:uid="{00000000-0005-0000-0000-0000AA050000}"/>
    <cellStyle name="Normal 363 2" xfId="1932" xr:uid="{00000000-0005-0000-0000-0000AB050000}"/>
    <cellStyle name="Normal 363 2 2" xfId="1933" xr:uid="{00000000-0005-0000-0000-0000AC050000}"/>
    <cellStyle name="Normal 363 3" xfId="1934" xr:uid="{00000000-0005-0000-0000-0000AD050000}"/>
    <cellStyle name="Normal 364" xfId="764" xr:uid="{00000000-0005-0000-0000-0000AE050000}"/>
    <cellStyle name="Normal 364 2" xfId="1935" xr:uid="{00000000-0005-0000-0000-0000AF050000}"/>
    <cellStyle name="Normal 364 2 2" xfId="1936" xr:uid="{00000000-0005-0000-0000-0000B0050000}"/>
    <cellStyle name="Normal 364 3" xfId="1937" xr:uid="{00000000-0005-0000-0000-0000B1050000}"/>
    <cellStyle name="Normal 365" xfId="765" xr:uid="{00000000-0005-0000-0000-0000B2050000}"/>
    <cellStyle name="Normal 365 2" xfId="1938" xr:uid="{00000000-0005-0000-0000-0000B3050000}"/>
    <cellStyle name="Normal 365 2 2" xfId="1939" xr:uid="{00000000-0005-0000-0000-0000B4050000}"/>
    <cellStyle name="Normal 365 3" xfId="1940" xr:uid="{00000000-0005-0000-0000-0000B5050000}"/>
    <cellStyle name="Normal 366" xfId="766" xr:uid="{00000000-0005-0000-0000-0000B6050000}"/>
    <cellStyle name="Normal 366 2" xfId="1941" xr:uid="{00000000-0005-0000-0000-0000B7050000}"/>
    <cellStyle name="Normal 366 2 2" xfId="1942" xr:uid="{00000000-0005-0000-0000-0000B8050000}"/>
    <cellStyle name="Normal 366 3" xfId="1943" xr:uid="{00000000-0005-0000-0000-0000B9050000}"/>
    <cellStyle name="Normal 367" xfId="767" xr:uid="{00000000-0005-0000-0000-0000BA050000}"/>
    <cellStyle name="Normal 367 2" xfId="1944" xr:uid="{00000000-0005-0000-0000-0000BB050000}"/>
    <cellStyle name="Normal 367 2 2" xfId="1945" xr:uid="{00000000-0005-0000-0000-0000BC050000}"/>
    <cellStyle name="Normal 367 3" xfId="1946" xr:uid="{00000000-0005-0000-0000-0000BD050000}"/>
    <cellStyle name="Normal 368" xfId="768" xr:uid="{00000000-0005-0000-0000-0000BE050000}"/>
    <cellStyle name="Normal 368 2" xfId="1947" xr:uid="{00000000-0005-0000-0000-0000BF050000}"/>
    <cellStyle name="Normal 368 2 2" xfId="1948" xr:uid="{00000000-0005-0000-0000-0000C0050000}"/>
    <cellStyle name="Normal 368 3" xfId="1949" xr:uid="{00000000-0005-0000-0000-0000C1050000}"/>
    <cellStyle name="Normal 369" xfId="769" xr:uid="{00000000-0005-0000-0000-0000C2050000}"/>
    <cellStyle name="Normal 369 2" xfId="1950" xr:uid="{00000000-0005-0000-0000-0000C3050000}"/>
    <cellStyle name="Normal 369 2 2" xfId="1951" xr:uid="{00000000-0005-0000-0000-0000C4050000}"/>
    <cellStyle name="Normal 369 3" xfId="1952" xr:uid="{00000000-0005-0000-0000-0000C5050000}"/>
    <cellStyle name="Normal 37 2" xfId="770" xr:uid="{00000000-0005-0000-0000-0000C6050000}"/>
    <cellStyle name="Normal 37 2 2" xfId="771" xr:uid="{00000000-0005-0000-0000-0000C7050000}"/>
    <cellStyle name="Normal 37 3" xfId="772" xr:uid="{00000000-0005-0000-0000-0000C8050000}"/>
    <cellStyle name="Normal 37 4" xfId="773" xr:uid="{00000000-0005-0000-0000-0000C9050000}"/>
    <cellStyle name="Normal 37 5" xfId="774" xr:uid="{00000000-0005-0000-0000-0000CA050000}"/>
    <cellStyle name="Normal 37 5 2" xfId="1953" xr:uid="{00000000-0005-0000-0000-0000CB050000}"/>
    <cellStyle name="Normal 37 6" xfId="1954" xr:uid="{00000000-0005-0000-0000-0000CC050000}"/>
    <cellStyle name="Normal 37 7" xfId="1955" xr:uid="{00000000-0005-0000-0000-0000CD050000}"/>
    <cellStyle name="Normal 370" xfId="775" xr:uid="{00000000-0005-0000-0000-0000CE050000}"/>
    <cellStyle name="Normal 370 2" xfId="1956" xr:uid="{00000000-0005-0000-0000-0000CF050000}"/>
    <cellStyle name="Normal 370 2 2" xfId="1957" xr:uid="{00000000-0005-0000-0000-0000D0050000}"/>
    <cellStyle name="Normal 370 3" xfId="1958" xr:uid="{00000000-0005-0000-0000-0000D1050000}"/>
    <cellStyle name="Normal 371" xfId="776" xr:uid="{00000000-0005-0000-0000-0000D2050000}"/>
    <cellStyle name="Normal 371 2" xfId="1959" xr:uid="{00000000-0005-0000-0000-0000D3050000}"/>
    <cellStyle name="Normal 371 2 2" xfId="1960" xr:uid="{00000000-0005-0000-0000-0000D4050000}"/>
    <cellStyle name="Normal 371 3" xfId="1961" xr:uid="{00000000-0005-0000-0000-0000D5050000}"/>
    <cellStyle name="Normal 372" xfId="777" xr:uid="{00000000-0005-0000-0000-0000D6050000}"/>
    <cellStyle name="Normal 372 2" xfId="1962" xr:uid="{00000000-0005-0000-0000-0000D7050000}"/>
    <cellStyle name="Normal 372 2 2" xfId="1963" xr:uid="{00000000-0005-0000-0000-0000D8050000}"/>
    <cellStyle name="Normal 372 3" xfId="1964" xr:uid="{00000000-0005-0000-0000-0000D9050000}"/>
    <cellStyle name="Normal 373" xfId="778" xr:uid="{00000000-0005-0000-0000-0000DA050000}"/>
    <cellStyle name="Normal 373 2" xfId="1965" xr:uid="{00000000-0005-0000-0000-0000DB050000}"/>
    <cellStyle name="Normal 373 2 2" xfId="1966" xr:uid="{00000000-0005-0000-0000-0000DC050000}"/>
    <cellStyle name="Normal 373 3" xfId="1967" xr:uid="{00000000-0005-0000-0000-0000DD050000}"/>
    <cellStyle name="Normal 374" xfId="779" xr:uid="{00000000-0005-0000-0000-0000DE050000}"/>
    <cellStyle name="Normal 374 2" xfId="1968" xr:uid="{00000000-0005-0000-0000-0000DF050000}"/>
    <cellStyle name="Normal 374 2 2" xfId="1969" xr:uid="{00000000-0005-0000-0000-0000E0050000}"/>
    <cellStyle name="Normal 374 3" xfId="1970" xr:uid="{00000000-0005-0000-0000-0000E1050000}"/>
    <cellStyle name="Normal 375" xfId="780" xr:uid="{00000000-0005-0000-0000-0000E2050000}"/>
    <cellStyle name="Normal 375 2" xfId="1971" xr:uid="{00000000-0005-0000-0000-0000E3050000}"/>
    <cellStyle name="Normal 375 2 2" xfId="1972" xr:uid="{00000000-0005-0000-0000-0000E4050000}"/>
    <cellStyle name="Normal 375 3" xfId="1973" xr:uid="{00000000-0005-0000-0000-0000E5050000}"/>
    <cellStyle name="Normal 376" xfId="781" xr:uid="{00000000-0005-0000-0000-0000E6050000}"/>
    <cellStyle name="Normal 376 2" xfId="1974" xr:uid="{00000000-0005-0000-0000-0000E7050000}"/>
    <cellStyle name="Normal 376 2 2" xfId="1975" xr:uid="{00000000-0005-0000-0000-0000E8050000}"/>
    <cellStyle name="Normal 376 3" xfId="1976" xr:uid="{00000000-0005-0000-0000-0000E9050000}"/>
    <cellStyle name="Normal 377" xfId="782" xr:uid="{00000000-0005-0000-0000-0000EA050000}"/>
    <cellStyle name="Normal 377 2" xfId="1977" xr:uid="{00000000-0005-0000-0000-0000EB050000}"/>
    <cellStyle name="Normal 377 2 2" xfId="1978" xr:uid="{00000000-0005-0000-0000-0000EC050000}"/>
    <cellStyle name="Normal 377 3" xfId="1979" xr:uid="{00000000-0005-0000-0000-0000ED050000}"/>
    <cellStyle name="Normal 378" xfId="783" xr:uid="{00000000-0005-0000-0000-0000EE050000}"/>
    <cellStyle name="Normal 378 2" xfId="1980" xr:uid="{00000000-0005-0000-0000-0000EF050000}"/>
    <cellStyle name="Normal 378 2 2" xfId="1981" xr:uid="{00000000-0005-0000-0000-0000F0050000}"/>
    <cellStyle name="Normal 378 3" xfId="1982" xr:uid="{00000000-0005-0000-0000-0000F1050000}"/>
    <cellStyle name="Normal 379" xfId="784" xr:uid="{00000000-0005-0000-0000-0000F2050000}"/>
    <cellStyle name="Normal 379 2" xfId="1983" xr:uid="{00000000-0005-0000-0000-0000F3050000}"/>
    <cellStyle name="Normal 379 2 2" xfId="1984" xr:uid="{00000000-0005-0000-0000-0000F4050000}"/>
    <cellStyle name="Normal 379 3" xfId="1985" xr:uid="{00000000-0005-0000-0000-0000F5050000}"/>
    <cellStyle name="Normal 38 2" xfId="785" xr:uid="{00000000-0005-0000-0000-0000F6050000}"/>
    <cellStyle name="Normal 38 2 2" xfId="786" xr:uid="{00000000-0005-0000-0000-0000F7050000}"/>
    <cellStyle name="Normal 38 3" xfId="787" xr:uid="{00000000-0005-0000-0000-0000F8050000}"/>
    <cellStyle name="Normal 38 4" xfId="788" xr:uid="{00000000-0005-0000-0000-0000F9050000}"/>
    <cellStyle name="Normal 38 4 2" xfId="1986" xr:uid="{00000000-0005-0000-0000-0000FA050000}"/>
    <cellStyle name="Normal 38 5" xfId="1987" xr:uid="{00000000-0005-0000-0000-0000FB050000}"/>
    <cellStyle name="Normal 38 6" xfId="1988" xr:uid="{00000000-0005-0000-0000-0000FC050000}"/>
    <cellStyle name="Normal 380" xfId="789" xr:uid="{00000000-0005-0000-0000-0000FD050000}"/>
    <cellStyle name="Normal 380 2" xfId="1989" xr:uid="{00000000-0005-0000-0000-0000FE050000}"/>
    <cellStyle name="Normal 380 2 2" xfId="1990" xr:uid="{00000000-0005-0000-0000-0000FF050000}"/>
    <cellStyle name="Normal 380 3" xfId="1991" xr:uid="{00000000-0005-0000-0000-000000060000}"/>
    <cellStyle name="Normal 381" xfId="790" xr:uid="{00000000-0005-0000-0000-000001060000}"/>
    <cellStyle name="Normal 381 2" xfId="791" xr:uid="{00000000-0005-0000-0000-000002060000}"/>
    <cellStyle name="Normal 381 2 2" xfId="1993" xr:uid="{00000000-0005-0000-0000-000003060000}"/>
    <cellStyle name="Normal 381 2 2 2" xfId="1994" xr:uid="{00000000-0005-0000-0000-000004060000}"/>
    <cellStyle name="Normal 381 2 3" xfId="1995" xr:uid="{00000000-0005-0000-0000-000005060000}"/>
    <cellStyle name="Normal 381 3" xfId="1992" xr:uid="{00000000-0005-0000-0000-000006060000}"/>
    <cellStyle name="Normal 382" xfId="792" xr:uid="{00000000-0005-0000-0000-000007060000}"/>
    <cellStyle name="Normal 382 2" xfId="1996" xr:uid="{00000000-0005-0000-0000-000008060000}"/>
    <cellStyle name="Normal 382 2 2" xfId="1997" xr:uid="{00000000-0005-0000-0000-000009060000}"/>
    <cellStyle name="Normal 382 3" xfId="1998" xr:uid="{00000000-0005-0000-0000-00000A060000}"/>
    <cellStyle name="Normal 383" xfId="793" xr:uid="{00000000-0005-0000-0000-00000B060000}"/>
    <cellStyle name="Normal 383 2" xfId="1999" xr:uid="{00000000-0005-0000-0000-00000C060000}"/>
    <cellStyle name="Normal 384" xfId="794" xr:uid="{00000000-0005-0000-0000-00000D060000}"/>
    <cellStyle name="Normal 384 2" xfId="2000" xr:uid="{00000000-0005-0000-0000-00000E060000}"/>
    <cellStyle name="Normal 384 2 2" xfId="2001" xr:uid="{00000000-0005-0000-0000-00000F060000}"/>
    <cellStyle name="Normal 384 3" xfId="2002" xr:uid="{00000000-0005-0000-0000-000010060000}"/>
    <cellStyle name="Normal 385" xfId="795" xr:uid="{00000000-0005-0000-0000-000011060000}"/>
    <cellStyle name="Normal 385 2" xfId="2003" xr:uid="{00000000-0005-0000-0000-000012060000}"/>
    <cellStyle name="Normal 385 2 2" xfId="2004" xr:uid="{00000000-0005-0000-0000-000013060000}"/>
    <cellStyle name="Normal 385 3" xfId="2005" xr:uid="{00000000-0005-0000-0000-000014060000}"/>
    <cellStyle name="Normal 386" xfId="796" xr:uid="{00000000-0005-0000-0000-000015060000}"/>
    <cellStyle name="Normal 386 2" xfId="2006" xr:uid="{00000000-0005-0000-0000-000016060000}"/>
    <cellStyle name="Normal 386 2 2" xfId="2007" xr:uid="{00000000-0005-0000-0000-000017060000}"/>
    <cellStyle name="Normal 386 3" xfId="2008" xr:uid="{00000000-0005-0000-0000-000018060000}"/>
    <cellStyle name="Normal 387" xfId="797" xr:uid="{00000000-0005-0000-0000-000019060000}"/>
    <cellStyle name="Normal 387 2" xfId="2009" xr:uid="{00000000-0005-0000-0000-00001A060000}"/>
    <cellStyle name="Normal 387 2 2" xfId="2010" xr:uid="{00000000-0005-0000-0000-00001B060000}"/>
    <cellStyle name="Normal 387 3" xfId="2011" xr:uid="{00000000-0005-0000-0000-00001C060000}"/>
    <cellStyle name="Normal 388" xfId="798" xr:uid="{00000000-0005-0000-0000-00001D060000}"/>
    <cellStyle name="Normal 388 2" xfId="2012" xr:uid="{00000000-0005-0000-0000-00001E060000}"/>
    <cellStyle name="Normal 388 2 2" xfId="2013" xr:uid="{00000000-0005-0000-0000-00001F060000}"/>
    <cellStyle name="Normal 388 3" xfId="2014" xr:uid="{00000000-0005-0000-0000-000020060000}"/>
    <cellStyle name="Normal 389" xfId="799" xr:uid="{00000000-0005-0000-0000-000021060000}"/>
    <cellStyle name="Normal 389 2" xfId="2015" xr:uid="{00000000-0005-0000-0000-000022060000}"/>
    <cellStyle name="Normal 389 2 2" xfId="2016" xr:uid="{00000000-0005-0000-0000-000023060000}"/>
    <cellStyle name="Normal 389 3" xfId="2017" xr:uid="{00000000-0005-0000-0000-000024060000}"/>
    <cellStyle name="Normal 39 2" xfId="800" xr:uid="{00000000-0005-0000-0000-000025060000}"/>
    <cellStyle name="Normal 39 2 2" xfId="801" xr:uid="{00000000-0005-0000-0000-000026060000}"/>
    <cellStyle name="Normal 39 3" xfId="802" xr:uid="{00000000-0005-0000-0000-000027060000}"/>
    <cellStyle name="Normal 39 4" xfId="803" xr:uid="{00000000-0005-0000-0000-000028060000}"/>
    <cellStyle name="Normal 39 4 2" xfId="2018" xr:uid="{00000000-0005-0000-0000-000029060000}"/>
    <cellStyle name="Normal 39 5" xfId="2019" xr:uid="{00000000-0005-0000-0000-00002A060000}"/>
    <cellStyle name="Normal 39 6" xfId="2020" xr:uid="{00000000-0005-0000-0000-00002B060000}"/>
    <cellStyle name="Normal 390" xfId="804" xr:uid="{00000000-0005-0000-0000-00002C060000}"/>
    <cellStyle name="Normal 390 2" xfId="2021" xr:uid="{00000000-0005-0000-0000-00002D060000}"/>
    <cellStyle name="Normal 390 2 2" xfId="2022" xr:uid="{00000000-0005-0000-0000-00002E060000}"/>
    <cellStyle name="Normal 390 3" xfId="2023" xr:uid="{00000000-0005-0000-0000-00002F060000}"/>
    <cellStyle name="Normal 391" xfId="805" xr:uid="{00000000-0005-0000-0000-000030060000}"/>
    <cellStyle name="Normal 391 2" xfId="2024" xr:uid="{00000000-0005-0000-0000-000031060000}"/>
    <cellStyle name="Normal 391 2 2" xfId="2025" xr:uid="{00000000-0005-0000-0000-000032060000}"/>
    <cellStyle name="Normal 391 3" xfId="2026" xr:uid="{00000000-0005-0000-0000-000033060000}"/>
    <cellStyle name="Normal 392" xfId="806" xr:uid="{00000000-0005-0000-0000-000034060000}"/>
    <cellStyle name="Normal 392 2" xfId="807" xr:uid="{00000000-0005-0000-0000-000035060000}"/>
    <cellStyle name="Normal 392 2 2" xfId="2028" xr:uid="{00000000-0005-0000-0000-000036060000}"/>
    <cellStyle name="Normal 392 2 2 2" xfId="2029" xr:uid="{00000000-0005-0000-0000-000037060000}"/>
    <cellStyle name="Normal 392 2 3" xfId="2030" xr:uid="{00000000-0005-0000-0000-000038060000}"/>
    <cellStyle name="Normal 392 3" xfId="2027" xr:uid="{00000000-0005-0000-0000-000039060000}"/>
    <cellStyle name="Normal 393" xfId="808" xr:uid="{00000000-0005-0000-0000-00003A060000}"/>
    <cellStyle name="Normal 393 2" xfId="809" xr:uid="{00000000-0005-0000-0000-00003B060000}"/>
    <cellStyle name="Normal 393 2 2" xfId="2032" xr:uid="{00000000-0005-0000-0000-00003C060000}"/>
    <cellStyle name="Normal 393 2 2 2" xfId="2033" xr:uid="{00000000-0005-0000-0000-00003D060000}"/>
    <cellStyle name="Normal 393 2 3" xfId="2034" xr:uid="{00000000-0005-0000-0000-00003E060000}"/>
    <cellStyle name="Normal 393 3" xfId="2031" xr:uid="{00000000-0005-0000-0000-00003F060000}"/>
    <cellStyle name="Normal 394" xfId="810" xr:uid="{00000000-0005-0000-0000-000040060000}"/>
    <cellStyle name="Normal 394 2" xfId="2035" xr:uid="{00000000-0005-0000-0000-000041060000}"/>
    <cellStyle name="Normal 394 2 2" xfId="2036" xr:uid="{00000000-0005-0000-0000-000042060000}"/>
    <cellStyle name="Normal 394 3" xfId="2037" xr:uid="{00000000-0005-0000-0000-000043060000}"/>
    <cellStyle name="Normal 395" xfId="811" xr:uid="{00000000-0005-0000-0000-000044060000}"/>
    <cellStyle name="Normal 395 2" xfId="2038" xr:uid="{00000000-0005-0000-0000-000045060000}"/>
    <cellStyle name="Normal 395 2 2" xfId="2039" xr:uid="{00000000-0005-0000-0000-000046060000}"/>
    <cellStyle name="Normal 395 3" xfId="2040" xr:uid="{00000000-0005-0000-0000-000047060000}"/>
    <cellStyle name="Normal 396" xfId="812" xr:uid="{00000000-0005-0000-0000-000048060000}"/>
    <cellStyle name="Normal 396 2" xfId="2041" xr:uid="{00000000-0005-0000-0000-000049060000}"/>
    <cellStyle name="Normal 396 2 2" xfId="2042" xr:uid="{00000000-0005-0000-0000-00004A060000}"/>
    <cellStyle name="Normal 396 3" xfId="2043" xr:uid="{00000000-0005-0000-0000-00004B060000}"/>
    <cellStyle name="Normal 397" xfId="813" xr:uid="{00000000-0005-0000-0000-00004C060000}"/>
    <cellStyle name="Normal 397 2" xfId="2044" xr:uid="{00000000-0005-0000-0000-00004D060000}"/>
    <cellStyle name="Normal 397 2 2" xfId="2045" xr:uid="{00000000-0005-0000-0000-00004E060000}"/>
    <cellStyle name="Normal 397 3" xfId="2046" xr:uid="{00000000-0005-0000-0000-00004F060000}"/>
    <cellStyle name="Normal 398" xfId="814" xr:uid="{00000000-0005-0000-0000-000050060000}"/>
    <cellStyle name="Normal 398 2" xfId="2047" xr:uid="{00000000-0005-0000-0000-000051060000}"/>
    <cellStyle name="Normal 398 2 2" xfId="2048" xr:uid="{00000000-0005-0000-0000-000052060000}"/>
    <cellStyle name="Normal 398 3" xfId="2049" xr:uid="{00000000-0005-0000-0000-000053060000}"/>
    <cellStyle name="Normal 399" xfId="815" xr:uid="{00000000-0005-0000-0000-000054060000}"/>
    <cellStyle name="Normal 399 2" xfId="2050" xr:uid="{00000000-0005-0000-0000-000055060000}"/>
    <cellStyle name="Normal 399 2 2" xfId="2051" xr:uid="{00000000-0005-0000-0000-000056060000}"/>
    <cellStyle name="Normal 399 3" xfId="2052" xr:uid="{00000000-0005-0000-0000-000057060000}"/>
    <cellStyle name="Normal 4" xfId="30" xr:uid="{00000000-0005-0000-0000-000058060000}"/>
    <cellStyle name="Normal 4 2" xfId="816" xr:uid="{00000000-0005-0000-0000-000059060000}"/>
    <cellStyle name="Normal 4 2 2" xfId="817" xr:uid="{00000000-0005-0000-0000-00005A060000}"/>
    <cellStyle name="Normal 4 3" xfId="818" xr:uid="{00000000-0005-0000-0000-00005B060000}"/>
    <cellStyle name="Normal 4 4" xfId="819" xr:uid="{00000000-0005-0000-0000-00005C060000}"/>
    <cellStyle name="Normal 4 4 2" xfId="2053" xr:uid="{00000000-0005-0000-0000-00005D060000}"/>
    <cellStyle name="Normal 4 5" xfId="1263" xr:uid="{00000000-0005-0000-0000-00005E060000}"/>
    <cellStyle name="Normal 4 5 2" xfId="2054" xr:uid="{00000000-0005-0000-0000-00005F060000}"/>
    <cellStyle name="Normal 4 5 3" xfId="2376" xr:uid="{816601A7-FA22-4E20-9816-CDAD8E7E9435}"/>
    <cellStyle name="Normal 4 6" xfId="2055" xr:uid="{00000000-0005-0000-0000-000060060000}"/>
    <cellStyle name="Normal 4 7" xfId="2363" xr:uid="{D01D7C86-42E7-4BCA-A319-4FC2785C1263}"/>
    <cellStyle name="Normal 40 2" xfId="820" xr:uid="{00000000-0005-0000-0000-000061060000}"/>
    <cellStyle name="Normal 40 2 2" xfId="821" xr:uid="{00000000-0005-0000-0000-000062060000}"/>
    <cellStyle name="Normal 40 3" xfId="822" xr:uid="{00000000-0005-0000-0000-000063060000}"/>
    <cellStyle name="Normal 40 4" xfId="823" xr:uid="{00000000-0005-0000-0000-000064060000}"/>
    <cellStyle name="Normal 40 4 2" xfId="2056" xr:uid="{00000000-0005-0000-0000-000065060000}"/>
    <cellStyle name="Normal 40 5" xfId="2057" xr:uid="{00000000-0005-0000-0000-000066060000}"/>
    <cellStyle name="Normal 40 6" xfId="2058" xr:uid="{00000000-0005-0000-0000-000067060000}"/>
    <cellStyle name="Normal 400" xfId="824" xr:uid="{00000000-0005-0000-0000-000068060000}"/>
    <cellStyle name="Normal 400 2" xfId="2059" xr:uid="{00000000-0005-0000-0000-000069060000}"/>
    <cellStyle name="Normal 400 2 2" xfId="2060" xr:uid="{00000000-0005-0000-0000-00006A060000}"/>
    <cellStyle name="Normal 400 3" xfId="2061" xr:uid="{00000000-0005-0000-0000-00006B060000}"/>
    <cellStyle name="Normal 401" xfId="825" xr:uid="{00000000-0005-0000-0000-00006C060000}"/>
    <cellStyle name="Normal 401 2" xfId="2062" xr:uid="{00000000-0005-0000-0000-00006D060000}"/>
    <cellStyle name="Normal 401 2 2" xfId="2063" xr:uid="{00000000-0005-0000-0000-00006E060000}"/>
    <cellStyle name="Normal 401 3" xfId="2064" xr:uid="{00000000-0005-0000-0000-00006F060000}"/>
    <cellStyle name="Normal 402" xfId="826" xr:uid="{00000000-0005-0000-0000-000070060000}"/>
    <cellStyle name="Normal 402 2" xfId="2065" xr:uid="{00000000-0005-0000-0000-000071060000}"/>
    <cellStyle name="Normal 402 2 2" xfId="2066" xr:uid="{00000000-0005-0000-0000-000072060000}"/>
    <cellStyle name="Normal 402 3" xfId="2067" xr:uid="{00000000-0005-0000-0000-000073060000}"/>
    <cellStyle name="Normal 403" xfId="827" xr:uid="{00000000-0005-0000-0000-000074060000}"/>
    <cellStyle name="Normal 403 2" xfId="2068" xr:uid="{00000000-0005-0000-0000-000075060000}"/>
    <cellStyle name="Normal 403 2 2" xfId="2069" xr:uid="{00000000-0005-0000-0000-000076060000}"/>
    <cellStyle name="Normal 403 3" xfId="2070" xr:uid="{00000000-0005-0000-0000-000077060000}"/>
    <cellStyle name="Normal 404" xfId="828" xr:uid="{00000000-0005-0000-0000-000078060000}"/>
    <cellStyle name="Normal 404 2" xfId="2071" xr:uid="{00000000-0005-0000-0000-000079060000}"/>
    <cellStyle name="Normal 404 2 2" xfId="2072" xr:uid="{00000000-0005-0000-0000-00007A060000}"/>
    <cellStyle name="Normal 404 3" xfId="2073" xr:uid="{00000000-0005-0000-0000-00007B060000}"/>
    <cellStyle name="Normal 405" xfId="829" xr:uid="{00000000-0005-0000-0000-00007C060000}"/>
    <cellStyle name="Normal 405 2" xfId="2074" xr:uid="{00000000-0005-0000-0000-00007D060000}"/>
    <cellStyle name="Normal 405 2 2" xfId="2075" xr:uid="{00000000-0005-0000-0000-00007E060000}"/>
    <cellStyle name="Normal 405 3" xfId="2076" xr:uid="{00000000-0005-0000-0000-00007F060000}"/>
    <cellStyle name="Normal 406" xfId="830" xr:uid="{00000000-0005-0000-0000-000080060000}"/>
    <cellStyle name="Normal 406 2" xfId="2077" xr:uid="{00000000-0005-0000-0000-000081060000}"/>
    <cellStyle name="Normal 406 2 2" xfId="2078" xr:uid="{00000000-0005-0000-0000-000082060000}"/>
    <cellStyle name="Normal 406 3" xfId="2079" xr:uid="{00000000-0005-0000-0000-000083060000}"/>
    <cellStyle name="Normal 407" xfId="831" xr:uid="{00000000-0005-0000-0000-000084060000}"/>
    <cellStyle name="Normal 407 2" xfId="2080" xr:uid="{00000000-0005-0000-0000-000085060000}"/>
    <cellStyle name="Normal 407 2 2" xfId="2081" xr:uid="{00000000-0005-0000-0000-000086060000}"/>
    <cellStyle name="Normal 407 3" xfId="2082" xr:uid="{00000000-0005-0000-0000-000087060000}"/>
    <cellStyle name="Normal 408" xfId="832" xr:uid="{00000000-0005-0000-0000-000088060000}"/>
    <cellStyle name="Normal 408 2" xfId="2083" xr:uid="{00000000-0005-0000-0000-000089060000}"/>
    <cellStyle name="Normal 408 2 2" xfId="2084" xr:uid="{00000000-0005-0000-0000-00008A060000}"/>
    <cellStyle name="Normal 408 3" xfId="2085" xr:uid="{00000000-0005-0000-0000-00008B060000}"/>
    <cellStyle name="Normal 409" xfId="833" xr:uid="{00000000-0005-0000-0000-00008C060000}"/>
    <cellStyle name="Normal 409 2" xfId="2086" xr:uid="{00000000-0005-0000-0000-00008D060000}"/>
    <cellStyle name="Normal 409 2 2" xfId="2087" xr:uid="{00000000-0005-0000-0000-00008E060000}"/>
    <cellStyle name="Normal 409 3" xfId="2088" xr:uid="{00000000-0005-0000-0000-00008F060000}"/>
    <cellStyle name="Normal 41 2" xfId="834" xr:uid="{00000000-0005-0000-0000-000090060000}"/>
    <cellStyle name="Normal 41 2 2" xfId="835" xr:uid="{00000000-0005-0000-0000-000091060000}"/>
    <cellStyle name="Normal 41 3" xfId="836" xr:uid="{00000000-0005-0000-0000-000092060000}"/>
    <cellStyle name="Normal 41 4" xfId="837" xr:uid="{00000000-0005-0000-0000-000093060000}"/>
    <cellStyle name="Normal 41 5" xfId="838" xr:uid="{00000000-0005-0000-0000-000094060000}"/>
    <cellStyle name="Normal 41 5 2" xfId="2089" xr:uid="{00000000-0005-0000-0000-000095060000}"/>
    <cellStyle name="Normal 41 6" xfId="2090" xr:uid="{00000000-0005-0000-0000-000096060000}"/>
    <cellStyle name="Normal 41 7" xfId="2091" xr:uid="{00000000-0005-0000-0000-000097060000}"/>
    <cellStyle name="Normal 410" xfId="839" xr:uid="{00000000-0005-0000-0000-000098060000}"/>
    <cellStyle name="Normal 410 2" xfId="2092" xr:uid="{00000000-0005-0000-0000-000099060000}"/>
    <cellStyle name="Normal 410 2 2" xfId="2093" xr:uid="{00000000-0005-0000-0000-00009A060000}"/>
    <cellStyle name="Normal 410 3" xfId="2094" xr:uid="{00000000-0005-0000-0000-00009B060000}"/>
    <cellStyle name="Normal 411" xfId="840" xr:uid="{00000000-0005-0000-0000-00009C060000}"/>
    <cellStyle name="Normal 411 2" xfId="2095" xr:uid="{00000000-0005-0000-0000-00009D060000}"/>
    <cellStyle name="Normal 411 2 2" xfId="2096" xr:uid="{00000000-0005-0000-0000-00009E060000}"/>
    <cellStyle name="Normal 411 3" xfId="2097" xr:uid="{00000000-0005-0000-0000-00009F060000}"/>
    <cellStyle name="Normal 412" xfId="841" xr:uid="{00000000-0005-0000-0000-0000A0060000}"/>
    <cellStyle name="Normal 412 2" xfId="2098" xr:uid="{00000000-0005-0000-0000-0000A1060000}"/>
    <cellStyle name="Normal 412 2 2" xfId="2099" xr:uid="{00000000-0005-0000-0000-0000A2060000}"/>
    <cellStyle name="Normal 412 3" xfId="2100" xr:uid="{00000000-0005-0000-0000-0000A3060000}"/>
    <cellStyle name="Normal 413" xfId="842" xr:uid="{00000000-0005-0000-0000-0000A4060000}"/>
    <cellStyle name="Normal 413 2" xfId="2101" xr:uid="{00000000-0005-0000-0000-0000A5060000}"/>
    <cellStyle name="Normal 413 2 2" xfId="2102" xr:uid="{00000000-0005-0000-0000-0000A6060000}"/>
    <cellStyle name="Normal 413 3" xfId="2103" xr:uid="{00000000-0005-0000-0000-0000A7060000}"/>
    <cellStyle name="Normal 414" xfId="843" xr:uid="{00000000-0005-0000-0000-0000A8060000}"/>
    <cellStyle name="Normal 414 2" xfId="2104" xr:uid="{00000000-0005-0000-0000-0000A9060000}"/>
    <cellStyle name="Normal 414 2 2" xfId="2105" xr:uid="{00000000-0005-0000-0000-0000AA060000}"/>
    <cellStyle name="Normal 414 3" xfId="2106" xr:uid="{00000000-0005-0000-0000-0000AB060000}"/>
    <cellStyle name="Normal 415" xfId="844" xr:uid="{00000000-0005-0000-0000-0000AC060000}"/>
    <cellStyle name="Normal 415 2" xfId="2107" xr:uid="{00000000-0005-0000-0000-0000AD060000}"/>
    <cellStyle name="Normal 415 2 2" xfId="2108" xr:uid="{00000000-0005-0000-0000-0000AE060000}"/>
    <cellStyle name="Normal 415 3" xfId="2109" xr:uid="{00000000-0005-0000-0000-0000AF060000}"/>
    <cellStyle name="Normal 416" xfId="845" xr:uid="{00000000-0005-0000-0000-0000B0060000}"/>
    <cellStyle name="Normal 416 2" xfId="2110" xr:uid="{00000000-0005-0000-0000-0000B1060000}"/>
    <cellStyle name="Normal 416 2 2" xfId="2111" xr:uid="{00000000-0005-0000-0000-0000B2060000}"/>
    <cellStyle name="Normal 416 3" xfId="2112" xr:uid="{00000000-0005-0000-0000-0000B3060000}"/>
    <cellStyle name="Normal 417" xfId="846" xr:uid="{00000000-0005-0000-0000-0000B4060000}"/>
    <cellStyle name="Normal 417 2" xfId="2113" xr:uid="{00000000-0005-0000-0000-0000B5060000}"/>
    <cellStyle name="Normal 417 2 2" xfId="2114" xr:uid="{00000000-0005-0000-0000-0000B6060000}"/>
    <cellStyle name="Normal 417 3" xfId="2115" xr:uid="{00000000-0005-0000-0000-0000B7060000}"/>
    <cellStyle name="Normal 418" xfId="847" xr:uid="{00000000-0005-0000-0000-0000B8060000}"/>
    <cellStyle name="Normal 418 2" xfId="2116" xr:uid="{00000000-0005-0000-0000-0000B9060000}"/>
    <cellStyle name="Normal 418 2 2" xfId="2117" xr:uid="{00000000-0005-0000-0000-0000BA060000}"/>
    <cellStyle name="Normal 418 3" xfId="2118" xr:uid="{00000000-0005-0000-0000-0000BB060000}"/>
    <cellStyle name="Normal 419" xfId="848" xr:uid="{00000000-0005-0000-0000-0000BC060000}"/>
    <cellStyle name="Normal 419 2" xfId="2119" xr:uid="{00000000-0005-0000-0000-0000BD060000}"/>
    <cellStyle name="Normal 419 2 2" xfId="2120" xr:uid="{00000000-0005-0000-0000-0000BE060000}"/>
    <cellStyle name="Normal 419 3" xfId="2121" xr:uid="{00000000-0005-0000-0000-0000BF060000}"/>
    <cellStyle name="Normal 42 2" xfId="849" xr:uid="{00000000-0005-0000-0000-0000C0060000}"/>
    <cellStyle name="Normal 42 2 2" xfId="850" xr:uid="{00000000-0005-0000-0000-0000C1060000}"/>
    <cellStyle name="Normal 42 3" xfId="851" xr:uid="{00000000-0005-0000-0000-0000C2060000}"/>
    <cellStyle name="Normal 42 4" xfId="852" xr:uid="{00000000-0005-0000-0000-0000C3060000}"/>
    <cellStyle name="Normal 42 4 2" xfId="2122" xr:uid="{00000000-0005-0000-0000-0000C4060000}"/>
    <cellStyle name="Normal 42 5" xfId="2123" xr:uid="{00000000-0005-0000-0000-0000C5060000}"/>
    <cellStyle name="Normal 42 6" xfId="2124" xr:uid="{00000000-0005-0000-0000-0000C6060000}"/>
    <cellStyle name="Normal 420" xfId="853" xr:uid="{00000000-0005-0000-0000-0000C7060000}"/>
    <cellStyle name="Normal 421" xfId="854" xr:uid="{00000000-0005-0000-0000-0000C8060000}"/>
    <cellStyle name="Normal 422" xfId="855" xr:uid="{00000000-0005-0000-0000-0000C9060000}"/>
    <cellStyle name="Normal 423" xfId="856" xr:uid="{00000000-0005-0000-0000-0000CA060000}"/>
    <cellStyle name="Normal 424" xfId="857" xr:uid="{00000000-0005-0000-0000-0000CB060000}"/>
    <cellStyle name="Normal 425" xfId="858" xr:uid="{00000000-0005-0000-0000-0000CC060000}"/>
    <cellStyle name="Normal 426" xfId="859" xr:uid="{00000000-0005-0000-0000-0000CD060000}"/>
    <cellStyle name="Normal 427" xfId="860" xr:uid="{00000000-0005-0000-0000-0000CE060000}"/>
    <cellStyle name="Normal 428" xfId="861" xr:uid="{00000000-0005-0000-0000-0000CF060000}"/>
    <cellStyle name="Normal 429" xfId="862" xr:uid="{00000000-0005-0000-0000-0000D0060000}"/>
    <cellStyle name="Normal 43 2" xfId="863" xr:uid="{00000000-0005-0000-0000-0000D1060000}"/>
    <cellStyle name="Normal 43 2 2" xfId="864" xr:uid="{00000000-0005-0000-0000-0000D2060000}"/>
    <cellStyle name="Normal 43 3" xfId="865" xr:uid="{00000000-0005-0000-0000-0000D3060000}"/>
    <cellStyle name="Normal 43 4" xfId="866" xr:uid="{00000000-0005-0000-0000-0000D4060000}"/>
    <cellStyle name="Normal 43 4 2" xfId="2125" xr:uid="{00000000-0005-0000-0000-0000D5060000}"/>
    <cellStyle name="Normal 43 5" xfId="2126" xr:uid="{00000000-0005-0000-0000-0000D6060000}"/>
    <cellStyle name="Normal 43 6" xfId="2127" xr:uid="{00000000-0005-0000-0000-0000D7060000}"/>
    <cellStyle name="Normal 430" xfId="867" xr:uid="{00000000-0005-0000-0000-0000D8060000}"/>
    <cellStyle name="Normal 430 2" xfId="2128" xr:uid="{00000000-0005-0000-0000-0000D9060000}"/>
    <cellStyle name="Normal 431" xfId="868" xr:uid="{00000000-0005-0000-0000-0000DA060000}"/>
    <cellStyle name="Normal 432" xfId="869" xr:uid="{00000000-0005-0000-0000-0000DB060000}"/>
    <cellStyle name="Normal 433" xfId="870" xr:uid="{00000000-0005-0000-0000-0000DC060000}"/>
    <cellStyle name="Normal 434" xfId="871" xr:uid="{00000000-0005-0000-0000-0000DD060000}"/>
    <cellStyle name="Normal 435" xfId="872" xr:uid="{00000000-0005-0000-0000-0000DE060000}"/>
    <cellStyle name="Normal 436" xfId="873" xr:uid="{00000000-0005-0000-0000-0000DF060000}"/>
    <cellStyle name="Normal 437" xfId="874" xr:uid="{00000000-0005-0000-0000-0000E0060000}"/>
    <cellStyle name="Normal 438" xfId="875" xr:uid="{00000000-0005-0000-0000-0000E1060000}"/>
    <cellStyle name="Normal 439" xfId="876" xr:uid="{00000000-0005-0000-0000-0000E2060000}"/>
    <cellStyle name="Normal 44 2" xfId="877" xr:uid="{00000000-0005-0000-0000-0000E3060000}"/>
    <cellStyle name="Normal 44 2 2" xfId="878" xr:uid="{00000000-0005-0000-0000-0000E4060000}"/>
    <cellStyle name="Normal 44 3" xfId="879" xr:uid="{00000000-0005-0000-0000-0000E5060000}"/>
    <cellStyle name="Normal 44 4" xfId="880" xr:uid="{00000000-0005-0000-0000-0000E6060000}"/>
    <cellStyle name="Normal 44 4 2" xfId="2129" xr:uid="{00000000-0005-0000-0000-0000E7060000}"/>
    <cellStyle name="Normal 44 5" xfId="2130" xr:uid="{00000000-0005-0000-0000-0000E8060000}"/>
    <cellStyle name="Normal 44 6" xfId="2131" xr:uid="{00000000-0005-0000-0000-0000E9060000}"/>
    <cellStyle name="Normal 440" xfId="881" xr:uid="{00000000-0005-0000-0000-0000EA060000}"/>
    <cellStyle name="Normal 441" xfId="882" xr:uid="{00000000-0005-0000-0000-0000EB060000}"/>
    <cellStyle name="Normal 442" xfId="883" xr:uid="{00000000-0005-0000-0000-0000EC060000}"/>
    <cellStyle name="Normal 443" xfId="884" xr:uid="{00000000-0005-0000-0000-0000ED060000}"/>
    <cellStyle name="Normal 444" xfId="885" xr:uid="{00000000-0005-0000-0000-0000EE060000}"/>
    <cellStyle name="Normal 445" xfId="886" xr:uid="{00000000-0005-0000-0000-0000EF060000}"/>
    <cellStyle name="Normal 446" xfId="887" xr:uid="{00000000-0005-0000-0000-0000F0060000}"/>
    <cellStyle name="Normal 447" xfId="888" xr:uid="{00000000-0005-0000-0000-0000F1060000}"/>
    <cellStyle name="Normal 448" xfId="889" xr:uid="{00000000-0005-0000-0000-0000F2060000}"/>
    <cellStyle name="Normal 449" xfId="890" xr:uid="{00000000-0005-0000-0000-0000F3060000}"/>
    <cellStyle name="Normal 45 2" xfId="891" xr:uid="{00000000-0005-0000-0000-0000F4060000}"/>
    <cellStyle name="Normal 45 2 2" xfId="892" xr:uid="{00000000-0005-0000-0000-0000F5060000}"/>
    <cellStyle name="Normal 45 3" xfId="893" xr:uid="{00000000-0005-0000-0000-0000F6060000}"/>
    <cellStyle name="Normal 45 4" xfId="894" xr:uid="{00000000-0005-0000-0000-0000F7060000}"/>
    <cellStyle name="Normal 45 4 2" xfId="2132" xr:uid="{00000000-0005-0000-0000-0000F8060000}"/>
    <cellStyle name="Normal 45 5" xfId="2133" xr:uid="{00000000-0005-0000-0000-0000F9060000}"/>
    <cellStyle name="Normal 45 6" xfId="2134" xr:uid="{00000000-0005-0000-0000-0000FA060000}"/>
    <cellStyle name="Normal 450" xfId="895" xr:uid="{00000000-0005-0000-0000-0000FB060000}"/>
    <cellStyle name="Normal 450 2" xfId="2135" xr:uid="{00000000-0005-0000-0000-0000FC060000}"/>
    <cellStyle name="Normal 451" xfId="896" xr:uid="{00000000-0005-0000-0000-0000FD060000}"/>
    <cellStyle name="Normal 451 2" xfId="2136" xr:uid="{00000000-0005-0000-0000-0000FE060000}"/>
    <cellStyle name="Normal 452" xfId="897" xr:uid="{00000000-0005-0000-0000-0000FF060000}"/>
    <cellStyle name="Normal 452 2" xfId="2137" xr:uid="{00000000-0005-0000-0000-000000070000}"/>
    <cellStyle name="Normal 453" xfId="898" xr:uid="{00000000-0005-0000-0000-000001070000}"/>
    <cellStyle name="Normal 454" xfId="899" xr:uid="{00000000-0005-0000-0000-000002070000}"/>
    <cellStyle name="Normal 455" xfId="900" xr:uid="{00000000-0005-0000-0000-000003070000}"/>
    <cellStyle name="Normal 456" xfId="901" xr:uid="{00000000-0005-0000-0000-000004070000}"/>
    <cellStyle name="Normal 457" xfId="902" xr:uid="{00000000-0005-0000-0000-000005070000}"/>
    <cellStyle name="Normal 458" xfId="903" xr:uid="{00000000-0005-0000-0000-000006070000}"/>
    <cellStyle name="Normal 459" xfId="904" xr:uid="{00000000-0005-0000-0000-000007070000}"/>
    <cellStyle name="Normal 46 2" xfId="905" xr:uid="{00000000-0005-0000-0000-000008070000}"/>
    <cellStyle name="Normal 46 2 2" xfId="906" xr:uid="{00000000-0005-0000-0000-000009070000}"/>
    <cellStyle name="Normal 46 3" xfId="907" xr:uid="{00000000-0005-0000-0000-00000A070000}"/>
    <cellStyle name="Normal 46 4" xfId="908" xr:uid="{00000000-0005-0000-0000-00000B070000}"/>
    <cellStyle name="Normal 46 5" xfId="909" xr:uid="{00000000-0005-0000-0000-00000C070000}"/>
    <cellStyle name="Normal 46 5 2" xfId="2138" xr:uid="{00000000-0005-0000-0000-00000D070000}"/>
    <cellStyle name="Normal 46 6" xfId="2139" xr:uid="{00000000-0005-0000-0000-00000E070000}"/>
    <cellStyle name="Normal 46 7" xfId="2140" xr:uid="{00000000-0005-0000-0000-00000F070000}"/>
    <cellStyle name="Normal 460" xfId="910" xr:uid="{00000000-0005-0000-0000-000010070000}"/>
    <cellStyle name="Normal 461" xfId="911" xr:uid="{00000000-0005-0000-0000-000011070000}"/>
    <cellStyle name="Normal 462" xfId="912" xr:uid="{00000000-0005-0000-0000-000012070000}"/>
    <cellStyle name="Normal 463" xfId="913" xr:uid="{00000000-0005-0000-0000-000013070000}"/>
    <cellStyle name="Normal 464" xfId="914" xr:uid="{00000000-0005-0000-0000-000014070000}"/>
    <cellStyle name="Normal 465" xfId="915" xr:uid="{00000000-0005-0000-0000-000015070000}"/>
    <cellStyle name="Normal 466" xfId="916" xr:uid="{00000000-0005-0000-0000-000016070000}"/>
    <cellStyle name="Normal 467" xfId="917" xr:uid="{00000000-0005-0000-0000-000017070000}"/>
    <cellStyle name="Normal 468" xfId="918" xr:uid="{00000000-0005-0000-0000-000018070000}"/>
    <cellStyle name="Normal 469" xfId="919" xr:uid="{00000000-0005-0000-0000-000019070000}"/>
    <cellStyle name="Normal 47 2" xfId="920" xr:uid="{00000000-0005-0000-0000-00001A070000}"/>
    <cellStyle name="Normal 47 2 2" xfId="921" xr:uid="{00000000-0005-0000-0000-00001B070000}"/>
    <cellStyle name="Normal 47 3" xfId="922" xr:uid="{00000000-0005-0000-0000-00001C070000}"/>
    <cellStyle name="Normal 47 4" xfId="923" xr:uid="{00000000-0005-0000-0000-00001D070000}"/>
    <cellStyle name="Normal 47 4 2" xfId="2141" xr:uid="{00000000-0005-0000-0000-00001E070000}"/>
    <cellStyle name="Normal 47 5" xfId="2142" xr:uid="{00000000-0005-0000-0000-00001F070000}"/>
    <cellStyle name="Normal 47 6" xfId="2143" xr:uid="{00000000-0005-0000-0000-000020070000}"/>
    <cellStyle name="Normal 470" xfId="924" xr:uid="{00000000-0005-0000-0000-000021070000}"/>
    <cellStyle name="Normal 471" xfId="925" xr:uid="{00000000-0005-0000-0000-000022070000}"/>
    <cellStyle name="Normal 472" xfId="926" xr:uid="{00000000-0005-0000-0000-000023070000}"/>
    <cellStyle name="Normal 473" xfId="927" xr:uid="{00000000-0005-0000-0000-000024070000}"/>
    <cellStyle name="Normal 474" xfId="928" xr:uid="{00000000-0005-0000-0000-000025070000}"/>
    <cellStyle name="Normal 475" xfId="929" xr:uid="{00000000-0005-0000-0000-000026070000}"/>
    <cellStyle name="Normal 476" xfId="930" xr:uid="{00000000-0005-0000-0000-000027070000}"/>
    <cellStyle name="Normal 477" xfId="931" xr:uid="{00000000-0005-0000-0000-000028070000}"/>
    <cellStyle name="Normal 478" xfId="932" xr:uid="{00000000-0005-0000-0000-000029070000}"/>
    <cellStyle name="Normal 479" xfId="933" xr:uid="{00000000-0005-0000-0000-00002A070000}"/>
    <cellStyle name="Normal 48 2" xfId="934" xr:uid="{00000000-0005-0000-0000-00002B070000}"/>
    <cellStyle name="Normal 48 2 2" xfId="935" xr:uid="{00000000-0005-0000-0000-00002C070000}"/>
    <cellStyle name="Normal 48 3" xfId="936" xr:uid="{00000000-0005-0000-0000-00002D070000}"/>
    <cellStyle name="Normal 48 4" xfId="937" xr:uid="{00000000-0005-0000-0000-00002E070000}"/>
    <cellStyle name="Normal 48 4 2" xfId="2144" xr:uid="{00000000-0005-0000-0000-00002F070000}"/>
    <cellStyle name="Normal 48 5" xfId="2145" xr:uid="{00000000-0005-0000-0000-000030070000}"/>
    <cellStyle name="Normal 48 6" xfId="2146" xr:uid="{00000000-0005-0000-0000-000031070000}"/>
    <cellStyle name="Normal 480" xfId="938" xr:uid="{00000000-0005-0000-0000-000032070000}"/>
    <cellStyle name="Normal 481" xfId="939" xr:uid="{00000000-0005-0000-0000-000033070000}"/>
    <cellStyle name="Normal 482" xfId="940" xr:uid="{00000000-0005-0000-0000-000034070000}"/>
    <cellStyle name="Normal 483" xfId="941" xr:uid="{00000000-0005-0000-0000-000035070000}"/>
    <cellStyle name="Normal 484" xfId="942" xr:uid="{00000000-0005-0000-0000-000036070000}"/>
    <cellStyle name="Normal 485" xfId="943" xr:uid="{00000000-0005-0000-0000-000037070000}"/>
    <cellStyle name="Normal 486" xfId="944" xr:uid="{00000000-0005-0000-0000-000038070000}"/>
    <cellStyle name="Normal 487" xfId="945" xr:uid="{00000000-0005-0000-0000-000039070000}"/>
    <cellStyle name="Normal 488" xfId="946" xr:uid="{00000000-0005-0000-0000-00003A070000}"/>
    <cellStyle name="Normal 489" xfId="947" xr:uid="{00000000-0005-0000-0000-00003B070000}"/>
    <cellStyle name="Normal 49 2" xfId="948" xr:uid="{00000000-0005-0000-0000-00003C070000}"/>
    <cellStyle name="Normal 49 2 2" xfId="949" xr:uid="{00000000-0005-0000-0000-00003D070000}"/>
    <cellStyle name="Normal 49 3" xfId="950" xr:uid="{00000000-0005-0000-0000-00003E070000}"/>
    <cellStyle name="Normal 49 4" xfId="951" xr:uid="{00000000-0005-0000-0000-00003F070000}"/>
    <cellStyle name="Normal 49 4 2" xfId="2147" xr:uid="{00000000-0005-0000-0000-000040070000}"/>
    <cellStyle name="Normal 49 5" xfId="2148" xr:uid="{00000000-0005-0000-0000-000041070000}"/>
    <cellStyle name="Normal 49 6" xfId="2149" xr:uid="{00000000-0005-0000-0000-000042070000}"/>
    <cellStyle name="Normal 490" xfId="952" xr:uid="{00000000-0005-0000-0000-000043070000}"/>
    <cellStyle name="Normal 491" xfId="953" xr:uid="{00000000-0005-0000-0000-000044070000}"/>
    <cellStyle name="Normal 492" xfId="954" xr:uid="{00000000-0005-0000-0000-000045070000}"/>
    <cellStyle name="Normal 493" xfId="955" xr:uid="{00000000-0005-0000-0000-000046070000}"/>
    <cellStyle name="Normal 493 2" xfId="956" xr:uid="{00000000-0005-0000-0000-000047070000}"/>
    <cellStyle name="Normal 493 3" xfId="2150" xr:uid="{00000000-0005-0000-0000-000048070000}"/>
    <cellStyle name="Normal 494" xfId="957" xr:uid="{00000000-0005-0000-0000-000049070000}"/>
    <cellStyle name="Normal 495" xfId="958" xr:uid="{00000000-0005-0000-0000-00004A070000}"/>
    <cellStyle name="Normal 496" xfId="959" xr:uid="{00000000-0005-0000-0000-00004B070000}"/>
    <cellStyle name="Normal 497" xfId="960" xr:uid="{00000000-0005-0000-0000-00004C070000}"/>
    <cellStyle name="Normal 498" xfId="961" xr:uid="{00000000-0005-0000-0000-00004D070000}"/>
    <cellStyle name="Normal 499" xfId="962" xr:uid="{00000000-0005-0000-0000-00004E070000}"/>
    <cellStyle name="Normal 5" xfId="31" xr:uid="{00000000-0005-0000-0000-00004F070000}"/>
    <cellStyle name="Normal 5 2" xfId="963" xr:uid="{00000000-0005-0000-0000-000050070000}"/>
    <cellStyle name="Normal 5 2 2" xfId="964" xr:uid="{00000000-0005-0000-0000-000051070000}"/>
    <cellStyle name="Normal 5 3" xfId="965" xr:uid="{00000000-0005-0000-0000-000052070000}"/>
    <cellStyle name="Normal 5 4" xfId="966" xr:uid="{00000000-0005-0000-0000-000053070000}"/>
    <cellStyle name="Normal 5 4 2" xfId="2151" xr:uid="{00000000-0005-0000-0000-000054070000}"/>
    <cellStyle name="Normal 5 5" xfId="1264" xr:uid="{00000000-0005-0000-0000-000055070000}"/>
    <cellStyle name="Normal 5 5 2" xfId="2152" xr:uid="{00000000-0005-0000-0000-000056070000}"/>
    <cellStyle name="Normal 5 5 3" xfId="2377" xr:uid="{B7C3939F-E184-45AD-8A11-3D944B5CEB19}"/>
    <cellStyle name="Normal 5 6" xfId="2153" xr:uid="{00000000-0005-0000-0000-000057070000}"/>
    <cellStyle name="Normal 5 7" xfId="2364" xr:uid="{4B90A05B-BA06-4571-ACFD-49A24BB9F011}"/>
    <cellStyle name="Normal 50 2" xfId="967" xr:uid="{00000000-0005-0000-0000-000058070000}"/>
    <cellStyle name="Normal 50 2 2" xfId="968" xr:uid="{00000000-0005-0000-0000-000059070000}"/>
    <cellStyle name="Normal 50 3" xfId="969" xr:uid="{00000000-0005-0000-0000-00005A070000}"/>
    <cellStyle name="Normal 50 4" xfId="970" xr:uid="{00000000-0005-0000-0000-00005B070000}"/>
    <cellStyle name="Normal 50 4 2" xfId="2154" xr:uid="{00000000-0005-0000-0000-00005C070000}"/>
    <cellStyle name="Normal 50 5" xfId="2155" xr:uid="{00000000-0005-0000-0000-00005D070000}"/>
    <cellStyle name="Normal 50 6" xfId="2156" xr:uid="{00000000-0005-0000-0000-00005E070000}"/>
    <cellStyle name="Normal 500" xfId="971" xr:uid="{00000000-0005-0000-0000-00005F070000}"/>
    <cellStyle name="Normal 500 2" xfId="2157" xr:uid="{00000000-0005-0000-0000-000060070000}"/>
    <cellStyle name="Normal 501" xfId="972" xr:uid="{00000000-0005-0000-0000-000061070000}"/>
    <cellStyle name="Normal 502" xfId="973" xr:uid="{00000000-0005-0000-0000-000062070000}"/>
    <cellStyle name="Normal 503" xfId="974" xr:uid="{00000000-0005-0000-0000-000063070000}"/>
    <cellStyle name="Normal 504" xfId="975" xr:uid="{00000000-0005-0000-0000-000064070000}"/>
    <cellStyle name="Normal 505" xfId="976" xr:uid="{00000000-0005-0000-0000-000065070000}"/>
    <cellStyle name="Normal 506" xfId="977" xr:uid="{00000000-0005-0000-0000-000066070000}"/>
    <cellStyle name="Normal 507" xfId="978" xr:uid="{00000000-0005-0000-0000-000067070000}"/>
    <cellStyle name="Normal 508" xfId="979" xr:uid="{00000000-0005-0000-0000-000068070000}"/>
    <cellStyle name="Normal 509" xfId="980" xr:uid="{00000000-0005-0000-0000-000069070000}"/>
    <cellStyle name="Normal 51 2" xfId="981" xr:uid="{00000000-0005-0000-0000-00006A070000}"/>
    <cellStyle name="Normal 51 2 2" xfId="982" xr:uid="{00000000-0005-0000-0000-00006B070000}"/>
    <cellStyle name="Normal 51 3" xfId="983" xr:uid="{00000000-0005-0000-0000-00006C070000}"/>
    <cellStyle name="Normal 51 4" xfId="984" xr:uid="{00000000-0005-0000-0000-00006D070000}"/>
    <cellStyle name="Normal 51 4 2" xfId="2158" xr:uid="{00000000-0005-0000-0000-00006E070000}"/>
    <cellStyle name="Normal 51 5" xfId="2159" xr:uid="{00000000-0005-0000-0000-00006F070000}"/>
    <cellStyle name="Normal 51 6" xfId="2160" xr:uid="{00000000-0005-0000-0000-000070070000}"/>
    <cellStyle name="Normal 510" xfId="985" xr:uid="{00000000-0005-0000-0000-000071070000}"/>
    <cellStyle name="Normal 511" xfId="986" xr:uid="{00000000-0005-0000-0000-000072070000}"/>
    <cellStyle name="Normal 512" xfId="987" xr:uid="{00000000-0005-0000-0000-000073070000}"/>
    <cellStyle name="Normal 513" xfId="988" xr:uid="{00000000-0005-0000-0000-000074070000}"/>
    <cellStyle name="Normal 514" xfId="989" xr:uid="{00000000-0005-0000-0000-000075070000}"/>
    <cellStyle name="Normal 515" xfId="990" xr:uid="{00000000-0005-0000-0000-000076070000}"/>
    <cellStyle name="Normal 516" xfId="991" xr:uid="{00000000-0005-0000-0000-000077070000}"/>
    <cellStyle name="Normal 517" xfId="992" xr:uid="{00000000-0005-0000-0000-000078070000}"/>
    <cellStyle name="Normal 518" xfId="993" xr:uid="{00000000-0005-0000-0000-000079070000}"/>
    <cellStyle name="Normal 518 2" xfId="994" xr:uid="{00000000-0005-0000-0000-00007A070000}"/>
    <cellStyle name="Normal 518 3" xfId="2161" xr:uid="{00000000-0005-0000-0000-00007B070000}"/>
    <cellStyle name="Normal 519" xfId="995" xr:uid="{00000000-0005-0000-0000-00007C070000}"/>
    <cellStyle name="Normal 52 2" xfId="996" xr:uid="{00000000-0005-0000-0000-00007D070000}"/>
    <cellStyle name="Normal 52 2 2" xfId="997" xr:uid="{00000000-0005-0000-0000-00007E070000}"/>
    <cellStyle name="Normal 52 3" xfId="998" xr:uid="{00000000-0005-0000-0000-00007F070000}"/>
    <cellStyle name="Normal 52 4" xfId="999" xr:uid="{00000000-0005-0000-0000-000080070000}"/>
    <cellStyle name="Normal 52 4 2" xfId="2162" xr:uid="{00000000-0005-0000-0000-000081070000}"/>
    <cellStyle name="Normal 52 5" xfId="2163" xr:uid="{00000000-0005-0000-0000-000082070000}"/>
    <cellStyle name="Normal 52 6" xfId="2164" xr:uid="{00000000-0005-0000-0000-000083070000}"/>
    <cellStyle name="Normal 520" xfId="1000" xr:uid="{00000000-0005-0000-0000-000084070000}"/>
    <cellStyle name="Normal 521" xfId="1001" xr:uid="{00000000-0005-0000-0000-000085070000}"/>
    <cellStyle name="Normal 522" xfId="1002" xr:uid="{00000000-0005-0000-0000-000086070000}"/>
    <cellStyle name="Normal 523" xfId="1003" xr:uid="{00000000-0005-0000-0000-000087070000}"/>
    <cellStyle name="Normal 524" xfId="1004" xr:uid="{00000000-0005-0000-0000-000088070000}"/>
    <cellStyle name="Normal 525" xfId="1005" xr:uid="{00000000-0005-0000-0000-000089070000}"/>
    <cellStyle name="Normal 526" xfId="1006" xr:uid="{00000000-0005-0000-0000-00008A070000}"/>
    <cellStyle name="Normal 527" xfId="1007" xr:uid="{00000000-0005-0000-0000-00008B070000}"/>
    <cellStyle name="Normal 528" xfId="1008" xr:uid="{00000000-0005-0000-0000-00008C070000}"/>
    <cellStyle name="Normal 529" xfId="1009" xr:uid="{00000000-0005-0000-0000-00008D070000}"/>
    <cellStyle name="Normal 53 2" xfId="1010" xr:uid="{00000000-0005-0000-0000-00008E070000}"/>
    <cellStyle name="Normal 53 2 2" xfId="1011" xr:uid="{00000000-0005-0000-0000-00008F070000}"/>
    <cellStyle name="Normal 53 3" xfId="1012" xr:uid="{00000000-0005-0000-0000-000090070000}"/>
    <cellStyle name="Normal 53 4" xfId="1013" xr:uid="{00000000-0005-0000-0000-000091070000}"/>
    <cellStyle name="Normal 53 4 2" xfId="2165" xr:uid="{00000000-0005-0000-0000-000092070000}"/>
    <cellStyle name="Normal 53 5" xfId="2166" xr:uid="{00000000-0005-0000-0000-000093070000}"/>
    <cellStyle name="Normal 53 6" xfId="2167" xr:uid="{00000000-0005-0000-0000-000094070000}"/>
    <cellStyle name="Normal 530" xfId="1014" xr:uid="{00000000-0005-0000-0000-000095070000}"/>
    <cellStyle name="Normal 530 2" xfId="2168" xr:uid="{00000000-0005-0000-0000-000096070000}"/>
    <cellStyle name="Normal 531" xfId="2169" xr:uid="{00000000-0005-0000-0000-000097070000}"/>
    <cellStyle name="Normal 531 2" xfId="2396" xr:uid="{4A36167D-A4A2-4B17-8DFC-687DD8F07E29}"/>
    <cellStyle name="Normal 54 2" xfId="1015" xr:uid="{00000000-0005-0000-0000-000098070000}"/>
    <cellStyle name="Normal 54 2 2" xfId="1016" xr:uid="{00000000-0005-0000-0000-000099070000}"/>
    <cellStyle name="Normal 54 3" xfId="1017" xr:uid="{00000000-0005-0000-0000-00009A070000}"/>
    <cellStyle name="Normal 54 4" xfId="1018" xr:uid="{00000000-0005-0000-0000-00009B070000}"/>
    <cellStyle name="Normal 54 4 2" xfId="2170" xr:uid="{00000000-0005-0000-0000-00009C070000}"/>
    <cellStyle name="Normal 54 5" xfId="2171" xr:uid="{00000000-0005-0000-0000-00009D070000}"/>
    <cellStyle name="Normal 54 6" xfId="2172" xr:uid="{00000000-0005-0000-0000-00009E070000}"/>
    <cellStyle name="Normal 55 2" xfId="1019" xr:uid="{00000000-0005-0000-0000-00009F070000}"/>
    <cellStyle name="Normal 55 2 2" xfId="1020" xr:uid="{00000000-0005-0000-0000-0000A0070000}"/>
    <cellStyle name="Normal 55 3" xfId="1021" xr:uid="{00000000-0005-0000-0000-0000A1070000}"/>
    <cellStyle name="Normal 55 4" xfId="1022" xr:uid="{00000000-0005-0000-0000-0000A2070000}"/>
    <cellStyle name="Normal 55 4 2" xfId="2173" xr:uid="{00000000-0005-0000-0000-0000A3070000}"/>
    <cellStyle name="Normal 55 5" xfId="2174" xr:uid="{00000000-0005-0000-0000-0000A4070000}"/>
    <cellStyle name="Normal 55 6" xfId="2175" xr:uid="{00000000-0005-0000-0000-0000A5070000}"/>
    <cellStyle name="Normal 56 2" xfId="1023" xr:uid="{00000000-0005-0000-0000-0000A6070000}"/>
    <cellStyle name="Normal 56 2 2" xfId="1024" xr:uid="{00000000-0005-0000-0000-0000A7070000}"/>
    <cellStyle name="Normal 56 3" xfId="1025" xr:uid="{00000000-0005-0000-0000-0000A8070000}"/>
    <cellStyle name="Normal 56 4" xfId="1026" xr:uid="{00000000-0005-0000-0000-0000A9070000}"/>
    <cellStyle name="Normal 56 4 2" xfId="2176" xr:uid="{00000000-0005-0000-0000-0000AA070000}"/>
    <cellStyle name="Normal 56 5" xfId="2177" xr:uid="{00000000-0005-0000-0000-0000AB070000}"/>
    <cellStyle name="Normal 56 6" xfId="2178" xr:uid="{00000000-0005-0000-0000-0000AC070000}"/>
    <cellStyle name="Normal 57 2" xfId="1027" xr:uid="{00000000-0005-0000-0000-0000AD070000}"/>
    <cellStyle name="Normal 57 2 2" xfId="1028" xr:uid="{00000000-0005-0000-0000-0000AE070000}"/>
    <cellStyle name="Normal 57 3" xfId="1029" xr:uid="{00000000-0005-0000-0000-0000AF070000}"/>
    <cellStyle name="Normal 57 4" xfId="1030" xr:uid="{00000000-0005-0000-0000-0000B0070000}"/>
    <cellStyle name="Normal 57 4 2" xfId="2179" xr:uid="{00000000-0005-0000-0000-0000B1070000}"/>
    <cellStyle name="Normal 57 5" xfId="2180" xr:uid="{00000000-0005-0000-0000-0000B2070000}"/>
    <cellStyle name="Normal 57 6" xfId="2181" xr:uid="{00000000-0005-0000-0000-0000B3070000}"/>
    <cellStyle name="Normal 58 2" xfId="1031" xr:uid="{00000000-0005-0000-0000-0000B4070000}"/>
    <cellStyle name="Normal 58 2 2" xfId="1032" xr:uid="{00000000-0005-0000-0000-0000B5070000}"/>
    <cellStyle name="Normal 58 3" xfId="1033" xr:uid="{00000000-0005-0000-0000-0000B6070000}"/>
    <cellStyle name="Normal 58 4" xfId="1034" xr:uid="{00000000-0005-0000-0000-0000B7070000}"/>
    <cellStyle name="Normal 58 4 2" xfId="2182" xr:uid="{00000000-0005-0000-0000-0000B8070000}"/>
    <cellStyle name="Normal 58 5" xfId="2183" xr:uid="{00000000-0005-0000-0000-0000B9070000}"/>
    <cellStyle name="Normal 58 6" xfId="2184" xr:uid="{00000000-0005-0000-0000-0000BA070000}"/>
    <cellStyle name="Normal 59 2" xfId="1035" xr:uid="{00000000-0005-0000-0000-0000BB070000}"/>
    <cellStyle name="Normal 59 2 2" xfId="1036" xr:uid="{00000000-0005-0000-0000-0000BC070000}"/>
    <cellStyle name="Normal 59 3" xfId="1037" xr:uid="{00000000-0005-0000-0000-0000BD070000}"/>
    <cellStyle name="Normal 59 4" xfId="1038" xr:uid="{00000000-0005-0000-0000-0000BE070000}"/>
    <cellStyle name="Normal 59 4 2" xfId="2185" xr:uid="{00000000-0005-0000-0000-0000BF070000}"/>
    <cellStyle name="Normal 59 5" xfId="2186" xr:uid="{00000000-0005-0000-0000-0000C0070000}"/>
    <cellStyle name="Normal 59 6" xfId="2187" xr:uid="{00000000-0005-0000-0000-0000C1070000}"/>
    <cellStyle name="Normal 6" xfId="32" xr:uid="{00000000-0005-0000-0000-0000C2070000}"/>
    <cellStyle name="Normal 6 2" xfId="1039" xr:uid="{00000000-0005-0000-0000-0000C3070000}"/>
    <cellStyle name="Normal 6 2 2" xfId="1040" xr:uid="{00000000-0005-0000-0000-0000C4070000}"/>
    <cellStyle name="Normal 6 3" xfId="1041" xr:uid="{00000000-0005-0000-0000-0000C5070000}"/>
    <cellStyle name="Normal 6 4" xfId="1042" xr:uid="{00000000-0005-0000-0000-0000C6070000}"/>
    <cellStyle name="Normal 6 4 2" xfId="2188" xr:uid="{00000000-0005-0000-0000-0000C7070000}"/>
    <cellStyle name="Normal 6 5" xfId="1265" xr:uid="{00000000-0005-0000-0000-0000C8070000}"/>
    <cellStyle name="Normal 6 5 2" xfId="2189" xr:uid="{00000000-0005-0000-0000-0000C9070000}"/>
    <cellStyle name="Normal 6 5 3" xfId="2378" xr:uid="{30911714-55B8-40B4-AD49-4A7387809ED7}"/>
    <cellStyle name="Normal 6 6" xfId="2190" xr:uid="{00000000-0005-0000-0000-0000CA070000}"/>
    <cellStyle name="Normal 6 7" xfId="2365" xr:uid="{A5278653-22AD-4703-B0D4-7EC2EF6C2C92}"/>
    <cellStyle name="Normal 60 2" xfId="1043" xr:uid="{00000000-0005-0000-0000-0000CB070000}"/>
    <cellStyle name="Normal 60 2 2" xfId="1044" xr:uid="{00000000-0005-0000-0000-0000CC070000}"/>
    <cellStyle name="Normal 60 3" xfId="1045" xr:uid="{00000000-0005-0000-0000-0000CD070000}"/>
    <cellStyle name="Normal 60 4" xfId="1046" xr:uid="{00000000-0005-0000-0000-0000CE070000}"/>
    <cellStyle name="Normal 60 4 2" xfId="2191" xr:uid="{00000000-0005-0000-0000-0000CF070000}"/>
    <cellStyle name="Normal 60 5" xfId="2192" xr:uid="{00000000-0005-0000-0000-0000D0070000}"/>
    <cellStyle name="Normal 60 6" xfId="2193" xr:uid="{00000000-0005-0000-0000-0000D1070000}"/>
    <cellStyle name="Normal 61 2" xfId="1047" xr:uid="{00000000-0005-0000-0000-0000D2070000}"/>
    <cellStyle name="Normal 61 2 2" xfId="1048" xr:uid="{00000000-0005-0000-0000-0000D3070000}"/>
    <cellStyle name="Normal 61 3" xfId="1049" xr:uid="{00000000-0005-0000-0000-0000D4070000}"/>
    <cellStyle name="Normal 61 4" xfId="1050" xr:uid="{00000000-0005-0000-0000-0000D5070000}"/>
    <cellStyle name="Normal 61 4 2" xfId="2194" xr:uid="{00000000-0005-0000-0000-0000D6070000}"/>
    <cellStyle name="Normal 61 5" xfId="2195" xr:uid="{00000000-0005-0000-0000-0000D7070000}"/>
    <cellStyle name="Normal 61 6" xfId="2196" xr:uid="{00000000-0005-0000-0000-0000D8070000}"/>
    <cellStyle name="Normal 62 2" xfId="1051" xr:uid="{00000000-0005-0000-0000-0000D9070000}"/>
    <cellStyle name="Normal 62 2 2" xfId="1052" xr:uid="{00000000-0005-0000-0000-0000DA070000}"/>
    <cellStyle name="Normal 62 3" xfId="1053" xr:uid="{00000000-0005-0000-0000-0000DB070000}"/>
    <cellStyle name="Normal 62 4" xfId="1054" xr:uid="{00000000-0005-0000-0000-0000DC070000}"/>
    <cellStyle name="Normal 62 4 2" xfId="2197" xr:uid="{00000000-0005-0000-0000-0000DD070000}"/>
    <cellStyle name="Normal 62 5" xfId="2198" xr:uid="{00000000-0005-0000-0000-0000DE070000}"/>
    <cellStyle name="Normal 62 6" xfId="2199" xr:uid="{00000000-0005-0000-0000-0000DF070000}"/>
    <cellStyle name="Normal 63 2" xfId="1055" xr:uid="{00000000-0005-0000-0000-0000E0070000}"/>
    <cellStyle name="Normal 63 2 2" xfId="1056" xr:uid="{00000000-0005-0000-0000-0000E1070000}"/>
    <cellStyle name="Normal 63 3" xfId="1057" xr:uid="{00000000-0005-0000-0000-0000E2070000}"/>
    <cellStyle name="Normal 63 4" xfId="1058" xr:uid="{00000000-0005-0000-0000-0000E3070000}"/>
    <cellStyle name="Normal 63 4 2" xfId="2200" xr:uid="{00000000-0005-0000-0000-0000E4070000}"/>
    <cellStyle name="Normal 63 5" xfId="2201" xr:uid="{00000000-0005-0000-0000-0000E5070000}"/>
    <cellStyle name="Normal 63 6" xfId="2202" xr:uid="{00000000-0005-0000-0000-0000E6070000}"/>
    <cellStyle name="Normal 64 2" xfId="1059" xr:uid="{00000000-0005-0000-0000-0000E7070000}"/>
    <cellStyle name="Normal 64 2 2" xfId="1060" xr:uid="{00000000-0005-0000-0000-0000E8070000}"/>
    <cellStyle name="Normal 64 3" xfId="1061" xr:uid="{00000000-0005-0000-0000-0000E9070000}"/>
    <cellStyle name="Normal 64 4" xfId="1062" xr:uid="{00000000-0005-0000-0000-0000EA070000}"/>
    <cellStyle name="Normal 64 4 2" xfId="2203" xr:uid="{00000000-0005-0000-0000-0000EB070000}"/>
    <cellStyle name="Normal 64 5" xfId="2204" xr:uid="{00000000-0005-0000-0000-0000EC070000}"/>
    <cellStyle name="Normal 64 6" xfId="2205" xr:uid="{00000000-0005-0000-0000-0000ED070000}"/>
    <cellStyle name="Normal 65 2" xfId="1063" xr:uid="{00000000-0005-0000-0000-0000EE070000}"/>
    <cellStyle name="Normal 65 2 2" xfId="1064" xr:uid="{00000000-0005-0000-0000-0000EF070000}"/>
    <cellStyle name="Normal 65 3" xfId="1065" xr:uid="{00000000-0005-0000-0000-0000F0070000}"/>
    <cellStyle name="Normal 65 4" xfId="1066" xr:uid="{00000000-0005-0000-0000-0000F1070000}"/>
    <cellStyle name="Normal 65 4 2" xfId="2206" xr:uid="{00000000-0005-0000-0000-0000F2070000}"/>
    <cellStyle name="Normal 65 5" xfId="2207" xr:uid="{00000000-0005-0000-0000-0000F3070000}"/>
    <cellStyle name="Normal 65 6" xfId="2208" xr:uid="{00000000-0005-0000-0000-0000F4070000}"/>
    <cellStyle name="Normal 66 2" xfId="1067" xr:uid="{00000000-0005-0000-0000-0000F5070000}"/>
    <cellStyle name="Normal 66 2 2" xfId="1068" xr:uid="{00000000-0005-0000-0000-0000F6070000}"/>
    <cellStyle name="Normal 66 3" xfId="1069" xr:uid="{00000000-0005-0000-0000-0000F7070000}"/>
    <cellStyle name="Normal 66 4" xfId="1070" xr:uid="{00000000-0005-0000-0000-0000F8070000}"/>
    <cellStyle name="Normal 66 4 2" xfId="2209" xr:uid="{00000000-0005-0000-0000-0000F9070000}"/>
    <cellStyle name="Normal 66 5" xfId="2210" xr:uid="{00000000-0005-0000-0000-0000FA070000}"/>
    <cellStyle name="Normal 66 6" xfId="2211" xr:uid="{00000000-0005-0000-0000-0000FB070000}"/>
    <cellStyle name="Normal 67 2" xfId="1071" xr:uid="{00000000-0005-0000-0000-0000FC070000}"/>
    <cellStyle name="Normal 67 2 2" xfId="1072" xr:uid="{00000000-0005-0000-0000-0000FD070000}"/>
    <cellStyle name="Normal 67 3" xfId="1073" xr:uid="{00000000-0005-0000-0000-0000FE070000}"/>
    <cellStyle name="Normal 67 4" xfId="1074" xr:uid="{00000000-0005-0000-0000-0000FF070000}"/>
    <cellStyle name="Normal 67 4 2" xfId="2212" xr:uid="{00000000-0005-0000-0000-000000080000}"/>
    <cellStyle name="Normal 67 5" xfId="2213" xr:uid="{00000000-0005-0000-0000-000001080000}"/>
    <cellStyle name="Normal 67 6" xfId="2214" xr:uid="{00000000-0005-0000-0000-000002080000}"/>
    <cellStyle name="Normal 68 2" xfId="1075" xr:uid="{00000000-0005-0000-0000-000003080000}"/>
    <cellStyle name="Normal 68 2 2" xfId="1076" xr:uid="{00000000-0005-0000-0000-000004080000}"/>
    <cellStyle name="Normal 68 3" xfId="1077" xr:uid="{00000000-0005-0000-0000-000005080000}"/>
    <cellStyle name="Normal 68 4" xfId="1078" xr:uid="{00000000-0005-0000-0000-000006080000}"/>
    <cellStyle name="Normal 68 4 2" xfId="2215" xr:uid="{00000000-0005-0000-0000-000007080000}"/>
    <cellStyle name="Normal 68 5" xfId="2216" xr:uid="{00000000-0005-0000-0000-000008080000}"/>
    <cellStyle name="Normal 68 6" xfId="2217" xr:uid="{00000000-0005-0000-0000-000009080000}"/>
    <cellStyle name="Normal 69 2" xfId="1079" xr:uid="{00000000-0005-0000-0000-00000A080000}"/>
    <cellStyle name="Normal 69 2 2" xfId="1080" xr:uid="{00000000-0005-0000-0000-00000B080000}"/>
    <cellStyle name="Normal 69 3" xfId="1081" xr:uid="{00000000-0005-0000-0000-00000C080000}"/>
    <cellStyle name="Normal 69 4" xfId="1082" xr:uid="{00000000-0005-0000-0000-00000D080000}"/>
    <cellStyle name="Normal 69 4 2" xfId="2218" xr:uid="{00000000-0005-0000-0000-00000E080000}"/>
    <cellStyle name="Normal 69 5" xfId="2219" xr:uid="{00000000-0005-0000-0000-00000F080000}"/>
    <cellStyle name="Normal 69 6" xfId="2220" xr:uid="{00000000-0005-0000-0000-000010080000}"/>
    <cellStyle name="Normal 7" xfId="33" xr:uid="{00000000-0005-0000-0000-000011080000}"/>
    <cellStyle name="Normal 7 2" xfId="1083" xr:uid="{00000000-0005-0000-0000-000012080000}"/>
    <cellStyle name="Normal 7 2 2" xfId="1084" xr:uid="{00000000-0005-0000-0000-000013080000}"/>
    <cellStyle name="Normal 7 3" xfId="1085" xr:uid="{00000000-0005-0000-0000-000014080000}"/>
    <cellStyle name="Normal 7 4" xfId="1086" xr:uid="{00000000-0005-0000-0000-000015080000}"/>
    <cellStyle name="Normal 7 4 2" xfId="2221" xr:uid="{00000000-0005-0000-0000-000016080000}"/>
    <cellStyle name="Normal 7 5" xfId="1266" xr:uid="{00000000-0005-0000-0000-000017080000}"/>
    <cellStyle name="Normal 7 5 2" xfId="2222" xr:uid="{00000000-0005-0000-0000-000018080000}"/>
    <cellStyle name="Normal 7 5 3" xfId="2379" xr:uid="{2411965E-FFF9-413B-BC75-741A2274C24D}"/>
    <cellStyle name="Normal 7 6" xfId="2223" xr:uid="{00000000-0005-0000-0000-000019080000}"/>
    <cellStyle name="Normal 7 7" xfId="2366" xr:uid="{F91BA1F5-3FD9-4282-876E-37D3D7C46088}"/>
    <cellStyle name="Normal 70 2" xfId="1087" xr:uid="{00000000-0005-0000-0000-00001A080000}"/>
    <cellStyle name="Normal 70 2 2" xfId="1088" xr:uid="{00000000-0005-0000-0000-00001B080000}"/>
    <cellStyle name="Normal 70 3" xfId="1089" xr:uid="{00000000-0005-0000-0000-00001C080000}"/>
    <cellStyle name="Normal 70 4" xfId="1090" xr:uid="{00000000-0005-0000-0000-00001D080000}"/>
    <cellStyle name="Normal 70 4 2" xfId="2224" xr:uid="{00000000-0005-0000-0000-00001E080000}"/>
    <cellStyle name="Normal 70 5" xfId="2225" xr:uid="{00000000-0005-0000-0000-00001F080000}"/>
    <cellStyle name="Normal 70 6" xfId="2226" xr:uid="{00000000-0005-0000-0000-000020080000}"/>
    <cellStyle name="Normal 71 2" xfId="1091" xr:uid="{00000000-0005-0000-0000-000021080000}"/>
    <cellStyle name="Normal 71 2 2" xfId="1092" xr:uid="{00000000-0005-0000-0000-000022080000}"/>
    <cellStyle name="Normal 71 3" xfId="1093" xr:uid="{00000000-0005-0000-0000-000023080000}"/>
    <cellStyle name="Normal 71 4" xfId="1094" xr:uid="{00000000-0005-0000-0000-000024080000}"/>
    <cellStyle name="Normal 71 4 2" xfId="2227" xr:uid="{00000000-0005-0000-0000-000025080000}"/>
    <cellStyle name="Normal 71 5" xfId="2228" xr:uid="{00000000-0005-0000-0000-000026080000}"/>
    <cellStyle name="Normal 71 6" xfId="2229" xr:uid="{00000000-0005-0000-0000-000027080000}"/>
    <cellStyle name="Normal 72 2" xfId="1095" xr:uid="{00000000-0005-0000-0000-000028080000}"/>
    <cellStyle name="Normal 72 2 2" xfId="1096" xr:uid="{00000000-0005-0000-0000-000029080000}"/>
    <cellStyle name="Normal 72 3" xfId="1097" xr:uid="{00000000-0005-0000-0000-00002A080000}"/>
    <cellStyle name="Normal 72 4" xfId="1098" xr:uid="{00000000-0005-0000-0000-00002B080000}"/>
    <cellStyle name="Normal 72 4 2" xfId="2230" xr:uid="{00000000-0005-0000-0000-00002C080000}"/>
    <cellStyle name="Normal 72 5" xfId="2231" xr:uid="{00000000-0005-0000-0000-00002D080000}"/>
    <cellStyle name="Normal 72 6" xfId="2232" xr:uid="{00000000-0005-0000-0000-00002E080000}"/>
    <cellStyle name="Normal 73 2" xfId="1099" xr:uid="{00000000-0005-0000-0000-00002F080000}"/>
    <cellStyle name="Normal 73 2 2" xfId="1100" xr:uid="{00000000-0005-0000-0000-000030080000}"/>
    <cellStyle name="Normal 73 3" xfId="1101" xr:uid="{00000000-0005-0000-0000-000031080000}"/>
    <cellStyle name="Normal 73 4" xfId="1102" xr:uid="{00000000-0005-0000-0000-000032080000}"/>
    <cellStyle name="Normal 73 4 2" xfId="2233" xr:uid="{00000000-0005-0000-0000-000033080000}"/>
    <cellStyle name="Normal 73 5" xfId="2234" xr:uid="{00000000-0005-0000-0000-000034080000}"/>
    <cellStyle name="Normal 73 6" xfId="2235" xr:uid="{00000000-0005-0000-0000-000035080000}"/>
    <cellStyle name="Normal 74 2" xfId="1103" xr:uid="{00000000-0005-0000-0000-000036080000}"/>
    <cellStyle name="Normal 74 2 2" xfId="1104" xr:uid="{00000000-0005-0000-0000-000037080000}"/>
    <cellStyle name="Normal 74 3" xfId="1105" xr:uid="{00000000-0005-0000-0000-000038080000}"/>
    <cellStyle name="Normal 74 4" xfId="1106" xr:uid="{00000000-0005-0000-0000-000039080000}"/>
    <cellStyle name="Normal 74 4 2" xfId="2236" xr:uid="{00000000-0005-0000-0000-00003A080000}"/>
    <cellStyle name="Normal 74 5" xfId="2237" xr:uid="{00000000-0005-0000-0000-00003B080000}"/>
    <cellStyle name="Normal 74 6" xfId="2238" xr:uid="{00000000-0005-0000-0000-00003C080000}"/>
    <cellStyle name="Normal 75 2" xfId="1107" xr:uid="{00000000-0005-0000-0000-00003D080000}"/>
    <cellStyle name="Normal 75 2 2" xfId="1108" xr:uid="{00000000-0005-0000-0000-00003E080000}"/>
    <cellStyle name="Normal 75 3" xfId="1109" xr:uid="{00000000-0005-0000-0000-00003F080000}"/>
    <cellStyle name="Normal 75 4" xfId="1110" xr:uid="{00000000-0005-0000-0000-000040080000}"/>
    <cellStyle name="Normal 75 4 2" xfId="2239" xr:uid="{00000000-0005-0000-0000-000041080000}"/>
    <cellStyle name="Normal 75 5" xfId="2240" xr:uid="{00000000-0005-0000-0000-000042080000}"/>
    <cellStyle name="Normal 75 6" xfId="2241" xr:uid="{00000000-0005-0000-0000-000043080000}"/>
    <cellStyle name="Normal 76 2" xfId="1111" xr:uid="{00000000-0005-0000-0000-000044080000}"/>
    <cellStyle name="Normal 76 2 2" xfId="1112" xr:uid="{00000000-0005-0000-0000-000045080000}"/>
    <cellStyle name="Normal 76 3" xfId="1113" xr:uid="{00000000-0005-0000-0000-000046080000}"/>
    <cellStyle name="Normal 76 4" xfId="1114" xr:uid="{00000000-0005-0000-0000-000047080000}"/>
    <cellStyle name="Normal 76 4 2" xfId="2242" xr:uid="{00000000-0005-0000-0000-000048080000}"/>
    <cellStyle name="Normal 76 5" xfId="2243" xr:uid="{00000000-0005-0000-0000-000049080000}"/>
    <cellStyle name="Normal 76 6" xfId="2244" xr:uid="{00000000-0005-0000-0000-00004A080000}"/>
    <cellStyle name="Normal 77 2" xfId="1115" xr:uid="{00000000-0005-0000-0000-00004B080000}"/>
    <cellStyle name="Normal 77 2 2" xfId="1116" xr:uid="{00000000-0005-0000-0000-00004C080000}"/>
    <cellStyle name="Normal 77 3" xfId="1117" xr:uid="{00000000-0005-0000-0000-00004D080000}"/>
    <cellStyle name="Normal 77 4" xfId="1118" xr:uid="{00000000-0005-0000-0000-00004E080000}"/>
    <cellStyle name="Normal 77 4 2" xfId="2245" xr:uid="{00000000-0005-0000-0000-00004F080000}"/>
    <cellStyle name="Normal 77 5" xfId="2246" xr:uid="{00000000-0005-0000-0000-000050080000}"/>
    <cellStyle name="Normal 77 6" xfId="2247" xr:uid="{00000000-0005-0000-0000-000051080000}"/>
    <cellStyle name="Normal 78 2" xfId="1119" xr:uid="{00000000-0005-0000-0000-000052080000}"/>
    <cellStyle name="Normal 78 2 2" xfId="1120" xr:uid="{00000000-0005-0000-0000-000053080000}"/>
    <cellStyle name="Normal 78 3" xfId="1121" xr:uid="{00000000-0005-0000-0000-000054080000}"/>
    <cellStyle name="Normal 78 4" xfId="1122" xr:uid="{00000000-0005-0000-0000-000055080000}"/>
    <cellStyle name="Normal 78 4 2" xfId="2248" xr:uid="{00000000-0005-0000-0000-000056080000}"/>
    <cellStyle name="Normal 78 5" xfId="2249" xr:uid="{00000000-0005-0000-0000-000057080000}"/>
    <cellStyle name="Normal 78 6" xfId="2250" xr:uid="{00000000-0005-0000-0000-000058080000}"/>
    <cellStyle name="Normal 79 2" xfId="1123" xr:uid="{00000000-0005-0000-0000-000059080000}"/>
    <cellStyle name="Normal 79 2 2" xfId="1124" xr:uid="{00000000-0005-0000-0000-00005A080000}"/>
    <cellStyle name="Normal 79 3" xfId="1125" xr:uid="{00000000-0005-0000-0000-00005B080000}"/>
    <cellStyle name="Normal 79 4" xfId="1126" xr:uid="{00000000-0005-0000-0000-00005C080000}"/>
    <cellStyle name="Normal 79 4 2" xfId="2251" xr:uid="{00000000-0005-0000-0000-00005D080000}"/>
    <cellStyle name="Normal 79 5" xfId="2252" xr:uid="{00000000-0005-0000-0000-00005E080000}"/>
    <cellStyle name="Normal 79 6" xfId="2253" xr:uid="{00000000-0005-0000-0000-00005F080000}"/>
    <cellStyle name="Normal 8" xfId="34" xr:uid="{00000000-0005-0000-0000-000060080000}"/>
    <cellStyle name="Normal 8 2" xfId="45" xr:uid="{00000000-0005-0000-0000-000061080000}"/>
    <cellStyle name="Normal 8 2 2" xfId="1127" xr:uid="{00000000-0005-0000-0000-000062080000}"/>
    <cellStyle name="Normal 8 3" xfId="1128" xr:uid="{00000000-0005-0000-0000-000063080000}"/>
    <cellStyle name="Normal 8 4" xfId="1129" xr:uid="{00000000-0005-0000-0000-000064080000}"/>
    <cellStyle name="Normal 8 4 2" xfId="2254" xr:uid="{00000000-0005-0000-0000-000065080000}"/>
    <cellStyle name="Normal 8 5" xfId="2255" xr:uid="{00000000-0005-0000-0000-000066080000}"/>
    <cellStyle name="Normal 8 6" xfId="2256" xr:uid="{00000000-0005-0000-0000-000067080000}"/>
    <cellStyle name="Normal 8 7" xfId="2367" xr:uid="{374994B7-54E1-467D-BF16-6C76BBA589B0}"/>
    <cellStyle name="Normal 80 2" xfId="1130" xr:uid="{00000000-0005-0000-0000-000068080000}"/>
    <cellStyle name="Normal 80 2 2" xfId="1131" xr:uid="{00000000-0005-0000-0000-000069080000}"/>
    <cellStyle name="Normal 80 3" xfId="1132" xr:uid="{00000000-0005-0000-0000-00006A080000}"/>
    <cellStyle name="Normal 80 4" xfId="1133" xr:uid="{00000000-0005-0000-0000-00006B080000}"/>
    <cellStyle name="Normal 80 4 2" xfId="2257" xr:uid="{00000000-0005-0000-0000-00006C080000}"/>
    <cellStyle name="Normal 80 5" xfId="2258" xr:uid="{00000000-0005-0000-0000-00006D080000}"/>
    <cellStyle name="Normal 80 6" xfId="2259" xr:uid="{00000000-0005-0000-0000-00006E080000}"/>
    <cellStyle name="Normal 81 2" xfId="1134" xr:uid="{00000000-0005-0000-0000-00006F080000}"/>
    <cellStyle name="Normal 81 2 2" xfId="1135" xr:uid="{00000000-0005-0000-0000-000070080000}"/>
    <cellStyle name="Normal 81 3" xfId="1136" xr:uid="{00000000-0005-0000-0000-000071080000}"/>
    <cellStyle name="Normal 81 4" xfId="1137" xr:uid="{00000000-0005-0000-0000-000072080000}"/>
    <cellStyle name="Normal 81 4 2" xfId="2260" xr:uid="{00000000-0005-0000-0000-000073080000}"/>
    <cellStyle name="Normal 81 5" xfId="2261" xr:uid="{00000000-0005-0000-0000-000074080000}"/>
    <cellStyle name="Normal 81 6" xfId="2262" xr:uid="{00000000-0005-0000-0000-000075080000}"/>
    <cellStyle name="Normal 82 2" xfId="1138" xr:uid="{00000000-0005-0000-0000-000076080000}"/>
    <cellStyle name="Normal 82 2 2" xfId="1139" xr:uid="{00000000-0005-0000-0000-000077080000}"/>
    <cellStyle name="Normal 82 3" xfId="1140" xr:uid="{00000000-0005-0000-0000-000078080000}"/>
    <cellStyle name="Normal 82 4" xfId="1141" xr:uid="{00000000-0005-0000-0000-000079080000}"/>
    <cellStyle name="Normal 82 4 2" xfId="2263" xr:uid="{00000000-0005-0000-0000-00007A080000}"/>
    <cellStyle name="Normal 82 5" xfId="2264" xr:uid="{00000000-0005-0000-0000-00007B080000}"/>
    <cellStyle name="Normal 82 6" xfId="2265" xr:uid="{00000000-0005-0000-0000-00007C080000}"/>
    <cellStyle name="Normal 83 2" xfId="1142" xr:uid="{00000000-0005-0000-0000-00007D080000}"/>
    <cellStyle name="Normal 83 2 2" xfId="1143" xr:uid="{00000000-0005-0000-0000-00007E080000}"/>
    <cellStyle name="Normal 83 3" xfId="1144" xr:uid="{00000000-0005-0000-0000-00007F080000}"/>
    <cellStyle name="Normal 83 4" xfId="1145" xr:uid="{00000000-0005-0000-0000-000080080000}"/>
    <cellStyle name="Normal 83 4 2" xfId="2266" xr:uid="{00000000-0005-0000-0000-000081080000}"/>
    <cellStyle name="Normal 83 5" xfId="2267" xr:uid="{00000000-0005-0000-0000-000082080000}"/>
    <cellStyle name="Normal 83 6" xfId="2268" xr:uid="{00000000-0005-0000-0000-000083080000}"/>
    <cellStyle name="Normal 84 2" xfId="1146" xr:uid="{00000000-0005-0000-0000-000084080000}"/>
    <cellStyle name="Normal 84 2 2" xfId="1147" xr:uid="{00000000-0005-0000-0000-000085080000}"/>
    <cellStyle name="Normal 84 3" xfId="1148" xr:uid="{00000000-0005-0000-0000-000086080000}"/>
    <cellStyle name="Normal 84 4" xfId="1149" xr:uid="{00000000-0005-0000-0000-000087080000}"/>
    <cellStyle name="Normal 84 4 2" xfId="2269" xr:uid="{00000000-0005-0000-0000-000088080000}"/>
    <cellStyle name="Normal 84 5" xfId="2270" xr:uid="{00000000-0005-0000-0000-000089080000}"/>
    <cellStyle name="Normal 84 6" xfId="2271" xr:uid="{00000000-0005-0000-0000-00008A080000}"/>
    <cellStyle name="Normal 85 2" xfId="1150" xr:uid="{00000000-0005-0000-0000-00008B080000}"/>
    <cellStyle name="Normal 85 2 2" xfId="1151" xr:uid="{00000000-0005-0000-0000-00008C080000}"/>
    <cellStyle name="Normal 85 3" xfId="1152" xr:uid="{00000000-0005-0000-0000-00008D080000}"/>
    <cellStyle name="Normal 85 4" xfId="1153" xr:uid="{00000000-0005-0000-0000-00008E080000}"/>
    <cellStyle name="Normal 85 4 2" xfId="2272" xr:uid="{00000000-0005-0000-0000-00008F080000}"/>
    <cellStyle name="Normal 85 5" xfId="2273" xr:uid="{00000000-0005-0000-0000-000090080000}"/>
    <cellStyle name="Normal 85 6" xfId="2274" xr:uid="{00000000-0005-0000-0000-000091080000}"/>
    <cellStyle name="Normal 86 2" xfId="1154" xr:uid="{00000000-0005-0000-0000-000092080000}"/>
    <cellStyle name="Normal 86 2 2" xfId="1155" xr:uid="{00000000-0005-0000-0000-000093080000}"/>
    <cellStyle name="Normal 86 3" xfId="1156" xr:uid="{00000000-0005-0000-0000-000094080000}"/>
    <cellStyle name="Normal 86 4" xfId="1157" xr:uid="{00000000-0005-0000-0000-000095080000}"/>
    <cellStyle name="Normal 86 4 2" xfId="2275" xr:uid="{00000000-0005-0000-0000-000096080000}"/>
    <cellStyle name="Normal 86 5" xfId="2276" xr:uid="{00000000-0005-0000-0000-000097080000}"/>
    <cellStyle name="Normal 86 6" xfId="2277" xr:uid="{00000000-0005-0000-0000-000098080000}"/>
    <cellStyle name="Normal 87 2" xfId="1158" xr:uid="{00000000-0005-0000-0000-000099080000}"/>
    <cellStyle name="Normal 87 2 2" xfId="1159" xr:uid="{00000000-0005-0000-0000-00009A080000}"/>
    <cellStyle name="Normal 87 3" xfId="1160" xr:uid="{00000000-0005-0000-0000-00009B080000}"/>
    <cellStyle name="Normal 87 4" xfId="1161" xr:uid="{00000000-0005-0000-0000-00009C080000}"/>
    <cellStyle name="Normal 87 4 2" xfId="2278" xr:uid="{00000000-0005-0000-0000-00009D080000}"/>
    <cellStyle name="Normal 87 5" xfId="2279" xr:uid="{00000000-0005-0000-0000-00009E080000}"/>
    <cellStyle name="Normal 87 6" xfId="2280" xr:uid="{00000000-0005-0000-0000-00009F080000}"/>
    <cellStyle name="Normal 88 2" xfId="1162" xr:uid="{00000000-0005-0000-0000-0000A0080000}"/>
    <cellStyle name="Normal 88 2 2" xfId="1163" xr:uid="{00000000-0005-0000-0000-0000A1080000}"/>
    <cellStyle name="Normal 88 3" xfId="1164" xr:uid="{00000000-0005-0000-0000-0000A2080000}"/>
    <cellStyle name="Normal 88 4" xfId="1165" xr:uid="{00000000-0005-0000-0000-0000A3080000}"/>
    <cellStyle name="Normal 88 4 2" xfId="2281" xr:uid="{00000000-0005-0000-0000-0000A4080000}"/>
    <cellStyle name="Normal 88 5" xfId="2282" xr:uid="{00000000-0005-0000-0000-0000A5080000}"/>
    <cellStyle name="Normal 88 6" xfId="2283" xr:uid="{00000000-0005-0000-0000-0000A6080000}"/>
    <cellStyle name="Normal 89 2" xfId="1166" xr:uid="{00000000-0005-0000-0000-0000A7080000}"/>
    <cellStyle name="Normal 89 2 2" xfId="1167" xr:uid="{00000000-0005-0000-0000-0000A8080000}"/>
    <cellStyle name="Normal 89 3" xfId="1168" xr:uid="{00000000-0005-0000-0000-0000A9080000}"/>
    <cellStyle name="Normal 89 4" xfId="1169" xr:uid="{00000000-0005-0000-0000-0000AA080000}"/>
    <cellStyle name="Normal 89 4 2" xfId="2284" xr:uid="{00000000-0005-0000-0000-0000AB080000}"/>
    <cellStyle name="Normal 89 5" xfId="2285" xr:uid="{00000000-0005-0000-0000-0000AC080000}"/>
    <cellStyle name="Normal 89 6" xfId="2286" xr:uid="{00000000-0005-0000-0000-0000AD080000}"/>
    <cellStyle name="Normal 9" xfId="35" xr:uid="{00000000-0005-0000-0000-0000AE080000}"/>
    <cellStyle name="Normal 9 2" xfId="46" xr:uid="{00000000-0005-0000-0000-0000AF080000}"/>
    <cellStyle name="Normal 9 2 2" xfId="1170" xr:uid="{00000000-0005-0000-0000-0000B0080000}"/>
    <cellStyle name="Normal 9 3" xfId="1171" xr:uid="{00000000-0005-0000-0000-0000B1080000}"/>
    <cellStyle name="Normal 9 4" xfId="1172" xr:uid="{00000000-0005-0000-0000-0000B2080000}"/>
    <cellStyle name="Normal 9 4 2" xfId="2287" xr:uid="{00000000-0005-0000-0000-0000B3080000}"/>
    <cellStyle name="Normal 9 5" xfId="2288" xr:uid="{00000000-0005-0000-0000-0000B4080000}"/>
    <cellStyle name="Normal 9 6" xfId="2289" xr:uid="{00000000-0005-0000-0000-0000B5080000}"/>
    <cellStyle name="Normal 9 7" xfId="2368" xr:uid="{A23D9757-1C9F-49AE-BD5D-2A7E75CBD56E}"/>
    <cellStyle name="Normal 90 2" xfId="1173" xr:uid="{00000000-0005-0000-0000-0000B6080000}"/>
    <cellStyle name="Normal 90 2 2" xfId="1174" xr:uid="{00000000-0005-0000-0000-0000B7080000}"/>
    <cellStyle name="Normal 90 3" xfId="1175" xr:uid="{00000000-0005-0000-0000-0000B8080000}"/>
    <cellStyle name="Normal 90 4" xfId="1176" xr:uid="{00000000-0005-0000-0000-0000B9080000}"/>
    <cellStyle name="Normal 90 4 2" xfId="2290" xr:uid="{00000000-0005-0000-0000-0000BA080000}"/>
    <cellStyle name="Normal 90 5" xfId="2291" xr:uid="{00000000-0005-0000-0000-0000BB080000}"/>
    <cellStyle name="Normal 90 6" xfId="2292" xr:uid="{00000000-0005-0000-0000-0000BC080000}"/>
    <cellStyle name="Normal 91 2" xfId="1177" xr:uid="{00000000-0005-0000-0000-0000BD080000}"/>
    <cellStyle name="Normal 91 2 2" xfId="1178" xr:uid="{00000000-0005-0000-0000-0000BE080000}"/>
    <cellStyle name="Normal 91 3" xfId="1179" xr:uid="{00000000-0005-0000-0000-0000BF080000}"/>
    <cellStyle name="Normal 91 4" xfId="1180" xr:uid="{00000000-0005-0000-0000-0000C0080000}"/>
    <cellStyle name="Normal 91 4 2" xfId="2293" xr:uid="{00000000-0005-0000-0000-0000C1080000}"/>
    <cellStyle name="Normal 91 5" xfId="2294" xr:uid="{00000000-0005-0000-0000-0000C2080000}"/>
    <cellStyle name="Normal 91 6" xfId="2295" xr:uid="{00000000-0005-0000-0000-0000C3080000}"/>
    <cellStyle name="Normal 92 2" xfId="1181" xr:uid="{00000000-0005-0000-0000-0000C4080000}"/>
    <cellStyle name="Normal 92 2 2" xfId="1182" xr:uid="{00000000-0005-0000-0000-0000C5080000}"/>
    <cellStyle name="Normal 92 3" xfId="1183" xr:uid="{00000000-0005-0000-0000-0000C6080000}"/>
    <cellStyle name="Normal 92 4" xfId="2296" xr:uid="{00000000-0005-0000-0000-0000C7080000}"/>
    <cellStyle name="Normal 93 2" xfId="1184" xr:uid="{00000000-0005-0000-0000-0000C8080000}"/>
    <cellStyle name="Normal 93 2 2" xfId="1185" xr:uid="{00000000-0005-0000-0000-0000C9080000}"/>
    <cellStyle name="Normal 93 3" xfId="1186" xr:uid="{00000000-0005-0000-0000-0000CA080000}"/>
    <cellStyle name="Normal 93 4" xfId="2297" xr:uid="{00000000-0005-0000-0000-0000CB080000}"/>
    <cellStyle name="Normal 94 2" xfId="1187" xr:uid="{00000000-0005-0000-0000-0000CC080000}"/>
    <cellStyle name="Normal 94 2 2" xfId="1188" xr:uid="{00000000-0005-0000-0000-0000CD080000}"/>
    <cellStyle name="Normal 94 3" xfId="1189" xr:uid="{00000000-0005-0000-0000-0000CE080000}"/>
    <cellStyle name="Normal 94 4" xfId="2298" xr:uid="{00000000-0005-0000-0000-0000CF080000}"/>
    <cellStyle name="Normal 94 4 2" xfId="2299" xr:uid="{00000000-0005-0000-0000-0000D0080000}"/>
    <cellStyle name="Normal 95 2" xfId="1190" xr:uid="{00000000-0005-0000-0000-0000D1080000}"/>
    <cellStyle name="Normal 95 2 2" xfId="1191" xr:uid="{00000000-0005-0000-0000-0000D2080000}"/>
    <cellStyle name="Normal 95 3" xfId="1192" xr:uid="{00000000-0005-0000-0000-0000D3080000}"/>
    <cellStyle name="Normal 95 4" xfId="2300" xr:uid="{00000000-0005-0000-0000-0000D4080000}"/>
    <cellStyle name="Normal 95 4 2" xfId="2301" xr:uid="{00000000-0005-0000-0000-0000D5080000}"/>
    <cellStyle name="Normal 96 2" xfId="1193" xr:uid="{00000000-0005-0000-0000-0000D6080000}"/>
    <cellStyle name="Normal 96 2 2" xfId="1194" xr:uid="{00000000-0005-0000-0000-0000D7080000}"/>
    <cellStyle name="Normal 96 3" xfId="1195" xr:uid="{00000000-0005-0000-0000-0000D8080000}"/>
    <cellStyle name="Normal 96 4" xfId="2302" xr:uid="{00000000-0005-0000-0000-0000D9080000}"/>
    <cellStyle name="Normal 96 4 2" xfId="2303" xr:uid="{00000000-0005-0000-0000-0000DA080000}"/>
    <cellStyle name="Normal 96 4 3" xfId="2304" xr:uid="{00000000-0005-0000-0000-0000DB080000}"/>
    <cellStyle name="Normal 97 2" xfId="1196" xr:uid="{00000000-0005-0000-0000-0000DC080000}"/>
    <cellStyle name="Normal 97 2 2" xfId="1197" xr:uid="{00000000-0005-0000-0000-0000DD080000}"/>
    <cellStyle name="Normal 97 3" xfId="1198" xr:uid="{00000000-0005-0000-0000-0000DE080000}"/>
    <cellStyle name="Normal 98 2" xfId="1199" xr:uid="{00000000-0005-0000-0000-0000DF080000}"/>
    <cellStyle name="Normal 98 2 2" xfId="1200" xr:uid="{00000000-0005-0000-0000-0000E0080000}"/>
    <cellStyle name="Normal 98 3" xfId="1201" xr:uid="{00000000-0005-0000-0000-0000E1080000}"/>
    <cellStyle name="Normal 98 4" xfId="2305" xr:uid="{00000000-0005-0000-0000-0000E2080000}"/>
    <cellStyle name="Normal 98 4 2" xfId="2306" xr:uid="{00000000-0005-0000-0000-0000E3080000}"/>
    <cellStyle name="Normal 98 5" xfId="2307" xr:uid="{00000000-0005-0000-0000-0000E4080000}"/>
    <cellStyle name="Normal 98 5 2" xfId="2308" xr:uid="{00000000-0005-0000-0000-0000E5080000}"/>
    <cellStyle name="Normal 99 2" xfId="1202" xr:uid="{00000000-0005-0000-0000-0000E6080000}"/>
    <cellStyle name="Normal 99 2 2" xfId="1203" xr:uid="{00000000-0005-0000-0000-0000E7080000}"/>
    <cellStyle name="Normal 99 3" xfId="1204" xr:uid="{00000000-0005-0000-0000-0000E8080000}"/>
    <cellStyle name="Normal 99 4" xfId="2309" xr:uid="{00000000-0005-0000-0000-0000E9080000}"/>
    <cellStyle name="Normal 99 4 2" xfId="2310" xr:uid="{00000000-0005-0000-0000-0000EA080000}"/>
    <cellStyle name="Note 2" xfId="1267" xr:uid="{00000000-0005-0000-0000-0000EB080000}"/>
    <cellStyle name="Note 2 2" xfId="1361" xr:uid="{00000000-0005-0000-0000-0000EC080000}"/>
    <cellStyle name="Note 2 2 2" xfId="2312" xr:uid="{00000000-0005-0000-0000-0000ED080000}"/>
    <cellStyle name="Note 2 3" xfId="2311" xr:uid="{00000000-0005-0000-0000-0000EE080000}"/>
    <cellStyle name="Note 3" xfId="1268" xr:uid="{00000000-0005-0000-0000-0000EF080000}"/>
    <cellStyle name="Note 3 2" xfId="2314" xr:uid="{00000000-0005-0000-0000-0000F0080000}"/>
    <cellStyle name="Note 3 2 2" xfId="2315" xr:uid="{00000000-0005-0000-0000-0000F1080000}"/>
    <cellStyle name="Note 3 3" xfId="2316" xr:uid="{00000000-0005-0000-0000-0000F2080000}"/>
    <cellStyle name="Note 3 4" xfId="2317" xr:uid="{00000000-0005-0000-0000-0000F3080000}"/>
    <cellStyle name="Note 3 5" xfId="2313" xr:uid="{00000000-0005-0000-0000-0000F4080000}"/>
    <cellStyle name="Note 4" xfId="1362" xr:uid="{00000000-0005-0000-0000-0000F5080000}"/>
    <cellStyle name="Note 4 2" xfId="2318" xr:uid="{00000000-0005-0000-0000-0000F6080000}"/>
    <cellStyle name="Note 5" xfId="1363" xr:uid="{00000000-0005-0000-0000-0000F7080000}"/>
    <cellStyle name="Obično_Dionice" xfId="2319" xr:uid="{00000000-0005-0000-0000-0000F8080000}"/>
    <cellStyle name="Output 2" xfId="1269" xr:uid="{00000000-0005-0000-0000-0000FA080000}"/>
    <cellStyle name="Output 2 2" xfId="2321" xr:uid="{00000000-0005-0000-0000-0000FB080000}"/>
    <cellStyle name="Output 2 3" xfId="2320" xr:uid="{00000000-0005-0000-0000-0000FC080000}"/>
    <cellStyle name="Output 3" xfId="1364" xr:uid="{00000000-0005-0000-0000-0000FD080000}"/>
    <cellStyle name="Output 3 2" xfId="2322" xr:uid="{00000000-0005-0000-0000-0000FE080000}"/>
    <cellStyle name="Output 4" xfId="1365" xr:uid="{00000000-0005-0000-0000-0000FF080000}"/>
    <cellStyle name="Percent" xfId="36" builtinId="5"/>
    <cellStyle name="Percent 10" xfId="2323" xr:uid="{00000000-0005-0000-0000-000001090000}"/>
    <cellStyle name="Percent 11" xfId="2324" xr:uid="{00000000-0005-0000-0000-000002090000}"/>
    <cellStyle name="Percent 12" xfId="2325" xr:uid="{00000000-0005-0000-0000-000003090000}"/>
    <cellStyle name="Percent 13" xfId="2326" xr:uid="{00000000-0005-0000-0000-000004090000}"/>
    <cellStyle name="Percent 14" xfId="2327" xr:uid="{00000000-0005-0000-0000-000005090000}"/>
    <cellStyle name="Percent 15" xfId="2328" xr:uid="{00000000-0005-0000-0000-000006090000}"/>
    <cellStyle name="Percent 16" xfId="2329" xr:uid="{00000000-0005-0000-0000-000007090000}"/>
    <cellStyle name="Percent 17" xfId="2330" xr:uid="{00000000-0005-0000-0000-000008090000}"/>
    <cellStyle name="Percent 18" xfId="2331" xr:uid="{00000000-0005-0000-0000-000009090000}"/>
    <cellStyle name="Percent 19" xfId="2332" xr:uid="{00000000-0005-0000-0000-00000A090000}"/>
    <cellStyle name="Percent 2" xfId="37" xr:uid="{00000000-0005-0000-0000-00000B090000}"/>
    <cellStyle name="Percent 2 10" xfId="2358" xr:uid="{A39F28EE-6B5F-42EC-9107-5A0EFA023D24}"/>
    <cellStyle name="Percent 2 2" xfId="1206" xr:uid="{00000000-0005-0000-0000-00000C090000}"/>
    <cellStyle name="Percent 2 3" xfId="1270" xr:uid="{00000000-0005-0000-0000-00000D090000}"/>
    <cellStyle name="Percent 2 4" xfId="2369" xr:uid="{EF4DB3BD-B2DA-4BA7-8B5B-19DDE5AFCEA4}"/>
    <cellStyle name="Percent 3" xfId="47" xr:uid="{00000000-0005-0000-0000-00000E090000}"/>
    <cellStyle name="Percent 3 2" xfId="1207" xr:uid="{00000000-0005-0000-0000-00000F090000}"/>
    <cellStyle name="Percent 3 3" xfId="1366" xr:uid="{00000000-0005-0000-0000-000010090000}"/>
    <cellStyle name="Percent 3 3 2" xfId="2333" xr:uid="{00000000-0005-0000-0000-000011090000}"/>
    <cellStyle name="Percent 3 4" xfId="2371" xr:uid="{B30FEB54-CAF2-489A-9340-EB2A3D9677A7}"/>
    <cellStyle name="Percent 4" xfId="50" xr:uid="{00000000-0005-0000-0000-000012090000}"/>
    <cellStyle name="Percent 4 2" xfId="1208" xr:uid="{00000000-0005-0000-0000-000013090000}"/>
    <cellStyle name="Percent 4 3" xfId="1367" xr:uid="{00000000-0005-0000-0000-000014090000}"/>
    <cellStyle name="Percent 4 3 2" xfId="2334" xr:uid="{00000000-0005-0000-0000-000015090000}"/>
    <cellStyle name="Percent 5" xfId="1205" xr:uid="{00000000-0005-0000-0000-000016090000}"/>
    <cellStyle name="Percent 5 2" xfId="2335" xr:uid="{00000000-0005-0000-0000-000017090000}"/>
    <cellStyle name="Percent 5 3" xfId="2336" xr:uid="{00000000-0005-0000-0000-000018090000}"/>
    <cellStyle name="Percent 6" xfId="1377" xr:uid="{00000000-0005-0000-0000-000019090000}"/>
    <cellStyle name="Percent 6 2" xfId="2338" xr:uid="{00000000-0005-0000-0000-00001A090000}"/>
    <cellStyle name="Percent 6 3" xfId="2339" xr:uid="{00000000-0005-0000-0000-00001B090000}"/>
    <cellStyle name="Percent 6 4" xfId="2337" xr:uid="{00000000-0005-0000-0000-00001C090000}"/>
    <cellStyle name="Percent 6 5" xfId="2383" xr:uid="{5D4411A8-04D2-4919-82DC-9E26BA37B412}"/>
    <cellStyle name="Percent 7" xfId="2340" xr:uid="{00000000-0005-0000-0000-00001D090000}"/>
    <cellStyle name="Percent 7 2" xfId="2341" xr:uid="{00000000-0005-0000-0000-00001E090000}"/>
    <cellStyle name="Percent 7 3" xfId="2342" xr:uid="{00000000-0005-0000-0000-00001F090000}"/>
    <cellStyle name="Percent 8" xfId="2343" xr:uid="{00000000-0005-0000-0000-000020090000}"/>
    <cellStyle name="Percent 8 2" xfId="2344" xr:uid="{00000000-0005-0000-0000-000021090000}"/>
    <cellStyle name="Percent 8 3" xfId="2345" xr:uid="{00000000-0005-0000-0000-000022090000}"/>
    <cellStyle name="Percent 9" xfId="2346" xr:uid="{00000000-0005-0000-0000-000023090000}"/>
    <cellStyle name="Standard_Matrix_000907" xfId="1209" xr:uid="{00000000-0005-0000-0000-000024090000}"/>
    <cellStyle name="Title 2" xfId="1271" xr:uid="{00000000-0005-0000-0000-000025090000}"/>
    <cellStyle name="Title 2 2" xfId="2348" xr:uid="{00000000-0005-0000-0000-000026090000}"/>
    <cellStyle name="Title 2 3" xfId="2347" xr:uid="{00000000-0005-0000-0000-000027090000}"/>
    <cellStyle name="Title 3" xfId="1368" xr:uid="{00000000-0005-0000-0000-000028090000}"/>
    <cellStyle name="Title 3 2" xfId="2349" xr:uid="{00000000-0005-0000-0000-000029090000}"/>
    <cellStyle name="Title 4" xfId="1369" xr:uid="{00000000-0005-0000-0000-00002A090000}"/>
    <cellStyle name="Total 2" xfId="1272" xr:uid="{00000000-0005-0000-0000-00002B090000}"/>
    <cellStyle name="Total 2 2" xfId="2351" xr:uid="{00000000-0005-0000-0000-00002C090000}"/>
    <cellStyle name="Total 2 3" xfId="2350" xr:uid="{00000000-0005-0000-0000-00002D090000}"/>
    <cellStyle name="Total 3" xfId="1370" xr:uid="{00000000-0005-0000-0000-00002E090000}"/>
    <cellStyle name="Total 3 2" xfId="2352" xr:uid="{00000000-0005-0000-0000-00002F090000}"/>
    <cellStyle name="Total 4" xfId="1371" xr:uid="{00000000-0005-0000-0000-000030090000}"/>
    <cellStyle name="Warning Text 2" xfId="1273" xr:uid="{00000000-0005-0000-0000-000031090000}"/>
    <cellStyle name="Warning Text 2 2" xfId="2354" xr:uid="{00000000-0005-0000-0000-000032090000}"/>
    <cellStyle name="Warning Text 2 3" xfId="2353" xr:uid="{00000000-0005-0000-0000-000033090000}"/>
    <cellStyle name="Warning Text 3" xfId="1372" xr:uid="{00000000-0005-0000-0000-000034090000}"/>
    <cellStyle name="Warning Text 3 2" xfId="2355" xr:uid="{00000000-0005-0000-0000-000035090000}"/>
    <cellStyle name="Warning Text 4" xfId="1373" xr:uid="{00000000-0005-0000-0000-000036090000}"/>
  </cellStyles>
  <dxfs count="0"/>
  <tableStyles count="0" defaultTableStyle="TableStyleMedium9" defaultPivotStyle="PivotStyleLight16"/>
  <colors>
    <mruColors>
      <color rgb="FF1F5F9E"/>
      <color rgb="FFC3DBF3"/>
      <color rgb="FFEBF3FB"/>
      <color rgb="FF7BB0E5"/>
      <color rgb="FFD9E8F7"/>
      <color rgb="FF31859C"/>
      <color rgb="FF92BEEA"/>
      <color rgb="FFCFE2F5"/>
      <color rgb="FF5F9FDF"/>
      <color rgb="FF558E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107950</xdr:colOff>
      <xdr:row>1</xdr:row>
      <xdr:rowOff>95250</xdr:rowOff>
    </xdr:from>
    <xdr:to>
      <xdr:col>6</xdr:col>
      <xdr:colOff>403225</xdr:colOff>
      <xdr:row>3</xdr:row>
      <xdr:rowOff>73025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2CCC534-5AD2-46F0-A96B-8145E810A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125" y="2571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311785</xdr:colOff>
      <xdr:row>3</xdr:row>
      <xdr:rowOff>80553</xdr:rowOff>
    </xdr:from>
    <xdr:to>
      <xdr:col>11</xdr:col>
      <xdr:colOff>212725</xdr:colOff>
      <xdr:row>10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7CE10F-E02A-4FC8-A056-0A810F5A58FF}"/>
            </a:ext>
          </a:extLst>
        </xdr:cNvPr>
        <xdr:cNvSpPr txBox="1"/>
      </xdr:nvSpPr>
      <xdr:spPr>
        <a:xfrm>
          <a:off x="568960" y="566328"/>
          <a:ext cx="5930265" cy="1262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Republic of North Macedonia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Agency for Supervision of Fully Funded Pension Insurance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b="0">
              <a:solidFill>
                <a:srgbClr val="007DA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100" b="0">
            <a:solidFill>
              <a:srgbClr val="007DA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285115</xdr:colOff>
      <xdr:row>20</xdr:row>
      <xdr:rowOff>97157</xdr:rowOff>
    </xdr:from>
    <xdr:to>
      <xdr:col>11</xdr:col>
      <xdr:colOff>15875</xdr:colOff>
      <xdr:row>30</xdr:row>
      <xdr:rowOff>95251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B8B8FA-E26A-4A69-917B-1BC96E48515F}"/>
            </a:ext>
          </a:extLst>
        </xdr:cNvPr>
        <xdr:cNvSpPr txBox="1"/>
      </xdr:nvSpPr>
      <xdr:spPr>
        <a:xfrm>
          <a:off x="542290" y="3392807"/>
          <a:ext cx="5760085" cy="1617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0">
              <a:latin typeface="Arial" panose="020B0604020202020204" pitchFamily="34" charset="0"/>
              <a:cs typeface="Arial" panose="020B0604020202020204" pitchFamily="34" charset="0"/>
            </a:rPr>
            <a:t>Investment</a:t>
          </a:r>
          <a:r>
            <a:rPr lang="en-US" sz="1800" b="0" baseline="0">
              <a:latin typeface="Arial" panose="020B0604020202020204" pitchFamily="34" charset="0"/>
              <a:cs typeface="Arial" panose="020B0604020202020204" pitchFamily="34" charset="0"/>
            </a:rPr>
            <a:t> portfolio </a:t>
          </a:r>
        </a:p>
        <a:p>
          <a:pPr algn="ctr"/>
          <a:r>
            <a:rPr lang="en-US" sz="1800" b="0" baseline="0">
              <a:latin typeface="Arial" panose="020B0604020202020204" pitchFamily="34" charset="0"/>
              <a:cs typeface="Arial" panose="020B0604020202020204" pitchFamily="34" charset="0"/>
            </a:rPr>
            <a:t>of pension funds</a:t>
          </a:r>
        </a:p>
        <a:p>
          <a:pPr algn="ctr"/>
          <a:r>
            <a:rPr lang="en-US" sz="1800" b="0" baseline="0">
              <a:latin typeface="Arial" panose="020B0604020202020204" pitchFamily="34" charset="0"/>
              <a:cs typeface="Arial" panose="020B0604020202020204" pitchFamily="34" charset="0"/>
            </a:rPr>
            <a:t>31.12.2023</a:t>
          </a:r>
          <a:endParaRPr lang="mk-MK" sz="18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552450</xdr:colOff>
      <xdr:row>48</xdr:row>
      <xdr:rowOff>66675</xdr:rowOff>
    </xdr:from>
    <xdr:to>
      <xdr:col>11</xdr:col>
      <xdr:colOff>308231</xdr:colOff>
      <xdr:row>53</xdr:row>
      <xdr:rowOff>19052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DA46079-510F-4A22-BFB0-7B21B1FAE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7896225"/>
          <a:ext cx="908306" cy="762002"/>
        </a:xfrm>
        <a:prstGeom prst="rect">
          <a:avLst/>
        </a:prstGeom>
      </xdr:spPr>
    </xdr:pic>
    <xdr:clientData/>
  </xdr:twoCellAnchor>
  <xdr:twoCellAnchor editAs="oneCell">
    <xdr:from>
      <xdr:col>6</xdr:col>
      <xdr:colOff>107950</xdr:colOff>
      <xdr:row>1</xdr:row>
      <xdr:rowOff>95250</xdr:rowOff>
    </xdr:from>
    <xdr:to>
      <xdr:col>6</xdr:col>
      <xdr:colOff>403225</xdr:colOff>
      <xdr:row>3</xdr:row>
      <xdr:rowOff>73025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CA62820D-861F-4B9A-B0FF-5E4FA73B3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60350"/>
          <a:ext cx="292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552450</xdr:colOff>
      <xdr:row>48</xdr:row>
      <xdr:rowOff>66675</xdr:rowOff>
    </xdr:from>
    <xdr:to>
      <xdr:col>11</xdr:col>
      <xdr:colOff>308231</xdr:colOff>
      <xdr:row>53</xdr:row>
      <xdr:rowOff>19052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29C29CA-6863-4ECC-A51C-B1DD281D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600" y="8045450"/>
          <a:ext cx="911481" cy="774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mapas.mk/" TargetMode="Externa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8ADAC-953A-462A-99AE-BBB10C5BCF66}">
  <sheetPr>
    <tabColor rgb="FF1F5F9E"/>
    <pageSetUpPr fitToPage="1"/>
  </sheetPr>
  <dimension ref="B2:L54"/>
  <sheetViews>
    <sheetView showGridLines="0" tabSelected="1" zoomScaleNormal="100" workbookViewId="0">
      <selection activeCell="N29" sqref="N29"/>
    </sheetView>
  </sheetViews>
  <sheetFormatPr defaultColWidth="9.140625" defaultRowHeight="12.75" x14ac:dyDescent="0.2"/>
  <cols>
    <col min="1" max="1" width="3.85546875" style="77" customWidth="1"/>
    <col min="2" max="9" width="9.140625" style="77"/>
    <col min="10" max="10" width="11.28515625" style="77" customWidth="1"/>
    <col min="11" max="11" width="6" style="77" customWidth="1"/>
    <col min="12" max="16384" width="9.140625" style="77"/>
  </cols>
  <sheetData>
    <row r="2" spans="2:12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x14ac:dyDescent="0.2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5" x14ac:dyDescent="0.25">
      <c r="B4" s="78"/>
      <c r="C4" s="78"/>
      <c r="D4" s="78"/>
      <c r="E4" s="79"/>
      <c r="F4" s="80"/>
      <c r="G4" s="80"/>
      <c r="H4" s="80"/>
      <c r="I4" s="78"/>
      <c r="J4" s="78"/>
      <c r="K4" s="78"/>
      <c r="L4" s="78"/>
    </row>
    <row r="5" spans="2:12" ht="15" x14ac:dyDescent="0.25">
      <c r="B5" s="78"/>
      <c r="C5" s="78"/>
      <c r="D5" s="78"/>
      <c r="E5" s="79"/>
      <c r="F5" s="80"/>
      <c r="G5" s="80"/>
      <c r="H5" s="80"/>
      <c r="I5" s="78"/>
      <c r="J5" s="78"/>
      <c r="K5" s="78"/>
      <c r="L5" s="78"/>
    </row>
    <row r="6" spans="2:12" x14ac:dyDescent="0.2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2:12" x14ac:dyDescent="0.2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2:12" x14ac:dyDescent="0.2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2:12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2:12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2:12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2:12" x14ac:dyDescent="0.2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12" x14ac:dyDescent="0.2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12" x14ac:dyDescent="0.2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12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2" x14ac:dyDescent="0.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 x14ac:dyDescent="0.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 x14ac:dyDescent="0.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 x14ac:dyDescent="0.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 x14ac:dyDescent="0.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 x14ac:dyDescent="0.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 x14ac:dyDescent="0.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</sheetData>
  <pageMargins left="0.25" right="0.25" top="0.75" bottom="0.75" header="0.3" footer="0.3"/>
  <pageSetup paperSize="9" scale="9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29604-073F-4438-8E4B-09D2A921160B}">
  <sheetPr>
    <tabColor rgb="FF1F5F9E"/>
    <pageSetUpPr fitToPage="1"/>
  </sheetPr>
  <dimension ref="B1:G65"/>
  <sheetViews>
    <sheetView showGridLines="0" zoomScaleNormal="100" workbookViewId="0">
      <selection activeCell="B6" sqref="B6"/>
    </sheetView>
  </sheetViews>
  <sheetFormatPr defaultColWidth="9.140625" defaultRowHeight="11.25" x14ac:dyDescent="0.2"/>
  <cols>
    <col min="1" max="1" width="1" style="7" customWidth="1"/>
    <col min="2" max="2" width="13.42578125" style="7" customWidth="1"/>
    <col min="3" max="3" width="42.42578125" style="7" customWidth="1"/>
    <col min="4" max="4" width="7.28515625" style="7" customWidth="1"/>
    <col min="5" max="5" width="10.85546875" style="7" customWidth="1"/>
    <col min="6" max="6" width="11.42578125" style="7" customWidth="1"/>
    <col min="7" max="7" width="12.140625" style="7" customWidth="1"/>
    <col min="8" max="8" width="1.28515625" style="7" customWidth="1"/>
    <col min="9" max="9" width="9.140625" style="7"/>
    <col min="10" max="10" width="53" style="7" bestFit="1" customWidth="1"/>
    <col min="11" max="16384" width="9.140625" style="7"/>
  </cols>
  <sheetData>
    <row r="1" spans="2:7" x14ac:dyDescent="0.2">
      <c r="B1" s="7" t="s">
        <v>766</v>
      </c>
      <c r="G1" s="34" t="s">
        <v>12</v>
      </c>
    </row>
    <row r="2" spans="2:7" ht="33.75" x14ac:dyDescent="0.2">
      <c r="B2" s="10" t="s">
        <v>237</v>
      </c>
      <c r="C2" s="10" t="s">
        <v>233</v>
      </c>
      <c r="D2" s="10" t="s">
        <v>234</v>
      </c>
      <c r="E2" s="10" t="s">
        <v>235</v>
      </c>
      <c r="F2" s="10" t="s">
        <v>767</v>
      </c>
      <c r="G2" s="10" t="s">
        <v>236</v>
      </c>
    </row>
    <row r="3" spans="2:7" x14ac:dyDescent="0.2">
      <c r="B3" s="96" t="s">
        <v>238</v>
      </c>
      <c r="C3" s="96"/>
      <c r="D3" s="96"/>
      <c r="E3" s="96"/>
      <c r="F3" s="96"/>
      <c r="G3" s="96"/>
    </row>
    <row r="4" spans="2:7" x14ac:dyDescent="0.2">
      <c r="B4" s="95" t="s">
        <v>231</v>
      </c>
      <c r="C4" s="95"/>
      <c r="D4" s="95"/>
      <c r="E4" s="95"/>
      <c r="F4" s="95"/>
      <c r="G4" s="95"/>
    </row>
    <row r="5" spans="2:7" x14ac:dyDescent="0.2">
      <c r="B5" s="95" t="s">
        <v>232</v>
      </c>
      <c r="C5" s="95"/>
      <c r="D5" s="95"/>
      <c r="E5" s="95"/>
      <c r="F5" s="95"/>
      <c r="G5" s="95"/>
    </row>
    <row r="6" spans="2:7" ht="22.5" x14ac:dyDescent="0.2">
      <c r="B6" s="39" t="s">
        <v>224</v>
      </c>
      <c r="C6" s="43" t="s">
        <v>239</v>
      </c>
      <c r="D6" s="14" t="s">
        <v>241</v>
      </c>
      <c r="E6" s="14">
        <v>3010</v>
      </c>
      <c r="F6" s="14">
        <v>155561.19</v>
      </c>
      <c r="G6" s="38">
        <f t="shared" ref="G6:G20" si="0">F6/$F$63</f>
        <v>2.1321219592119354E-3</v>
      </c>
    </row>
    <row r="7" spans="2:7" ht="22.5" x14ac:dyDescent="0.2">
      <c r="B7" s="41" t="s">
        <v>224</v>
      </c>
      <c r="C7" s="22" t="s">
        <v>240</v>
      </c>
      <c r="D7" s="23" t="s">
        <v>241</v>
      </c>
      <c r="E7" s="23">
        <v>10300</v>
      </c>
      <c r="F7" s="23">
        <v>537079.43000000005</v>
      </c>
      <c r="G7" s="40">
        <f t="shared" si="0"/>
        <v>7.3612116656090734E-3</v>
      </c>
    </row>
    <row r="8" spans="2:7" x14ac:dyDescent="0.2">
      <c r="B8" s="39" t="s">
        <v>224</v>
      </c>
      <c r="C8" s="43" t="s">
        <v>208</v>
      </c>
      <c r="D8" s="14" t="s">
        <v>227</v>
      </c>
      <c r="E8" s="14">
        <v>58</v>
      </c>
      <c r="F8" s="14">
        <v>583534.48</v>
      </c>
      <c r="G8" s="38">
        <f t="shared" si="0"/>
        <v>7.9979246672342748E-3</v>
      </c>
    </row>
    <row r="9" spans="2:7" x14ac:dyDescent="0.2">
      <c r="B9" s="41" t="s">
        <v>224</v>
      </c>
      <c r="C9" s="22" t="s">
        <v>209</v>
      </c>
      <c r="D9" s="23" t="s">
        <v>227</v>
      </c>
      <c r="E9" s="23">
        <v>43</v>
      </c>
      <c r="F9" s="23">
        <v>431879.88</v>
      </c>
      <c r="G9" s="40">
        <f t="shared" si="0"/>
        <v>5.91934643782177E-3</v>
      </c>
    </row>
    <row r="10" spans="2:7" x14ac:dyDescent="0.2">
      <c r="B10" s="39" t="s">
        <v>224</v>
      </c>
      <c r="C10" s="43" t="s">
        <v>210</v>
      </c>
      <c r="D10" s="14" t="s">
        <v>13</v>
      </c>
      <c r="E10" s="14">
        <v>802</v>
      </c>
      <c r="F10" s="14">
        <v>8022895.21</v>
      </c>
      <c r="G10" s="38">
        <f t="shared" si="0"/>
        <v>0.10996181665682328</v>
      </c>
    </row>
    <row r="11" spans="2:7" x14ac:dyDescent="0.2">
      <c r="B11" s="41" t="s">
        <v>224</v>
      </c>
      <c r="C11" s="22" t="s">
        <v>211</v>
      </c>
      <c r="D11" s="23" t="s">
        <v>227</v>
      </c>
      <c r="E11" s="23">
        <v>300</v>
      </c>
      <c r="F11" s="23">
        <v>3001458.49</v>
      </c>
      <c r="G11" s="40">
        <f t="shared" si="0"/>
        <v>4.113799564140707E-2</v>
      </c>
    </row>
    <row r="12" spans="2:7" x14ac:dyDescent="0.2">
      <c r="B12" s="39" t="s">
        <v>224</v>
      </c>
      <c r="C12" s="43" t="s">
        <v>212</v>
      </c>
      <c r="D12" s="14" t="s">
        <v>227</v>
      </c>
      <c r="E12" s="14">
        <v>118</v>
      </c>
      <c r="F12" s="14">
        <v>1241807.4099999999</v>
      </c>
      <c r="G12" s="38">
        <f t="shared" si="0"/>
        <v>1.7020214669051445E-2</v>
      </c>
    </row>
    <row r="13" spans="2:7" x14ac:dyDescent="0.2">
      <c r="B13" s="41" t="s">
        <v>224</v>
      </c>
      <c r="C13" s="22" t="s">
        <v>213</v>
      </c>
      <c r="D13" s="23" t="s">
        <v>227</v>
      </c>
      <c r="E13" s="23">
        <v>64</v>
      </c>
      <c r="F13" s="23">
        <v>671946.29</v>
      </c>
      <c r="G13" s="40">
        <f t="shared" si="0"/>
        <v>9.2096970993857229E-3</v>
      </c>
    </row>
    <row r="14" spans="2:7" x14ac:dyDescent="0.2">
      <c r="B14" s="39" t="s">
        <v>224</v>
      </c>
      <c r="C14" s="43" t="s">
        <v>214</v>
      </c>
      <c r="D14" s="14" t="s">
        <v>227</v>
      </c>
      <c r="E14" s="14">
        <v>200</v>
      </c>
      <c r="F14" s="14">
        <v>2089010.24</v>
      </c>
      <c r="G14" s="38">
        <f t="shared" si="0"/>
        <v>2.863197823134803E-2</v>
      </c>
    </row>
    <row r="15" spans="2:7" x14ac:dyDescent="0.2">
      <c r="B15" s="41" t="s">
        <v>224</v>
      </c>
      <c r="C15" s="22" t="s">
        <v>215</v>
      </c>
      <c r="D15" s="23" t="s">
        <v>227</v>
      </c>
      <c r="E15" s="23">
        <v>250</v>
      </c>
      <c r="F15" s="23">
        <v>2571446.5499999998</v>
      </c>
      <c r="G15" s="40">
        <f t="shared" si="0"/>
        <v>3.5244251192696398E-2</v>
      </c>
    </row>
    <row r="16" spans="2:7" x14ac:dyDescent="0.2">
      <c r="B16" s="39" t="s">
        <v>224</v>
      </c>
      <c r="C16" s="43" t="s">
        <v>216</v>
      </c>
      <c r="D16" s="14" t="s">
        <v>227</v>
      </c>
      <c r="E16" s="14">
        <v>100</v>
      </c>
      <c r="F16" s="14">
        <v>1024889.51</v>
      </c>
      <c r="G16" s="38">
        <f t="shared" si="0"/>
        <v>1.4047137528563264E-2</v>
      </c>
    </row>
    <row r="17" spans="2:7" x14ac:dyDescent="0.2">
      <c r="B17" s="41" t="s">
        <v>224</v>
      </c>
      <c r="C17" s="22" t="s">
        <v>217</v>
      </c>
      <c r="D17" s="23" t="s">
        <v>227</v>
      </c>
      <c r="E17" s="23">
        <v>180</v>
      </c>
      <c r="F17" s="23">
        <v>1834585.47</v>
      </c>
      <c r="G17" s="40">
        <f t="shared" si="0"/>
        <v>2.5144831860942622E-2</v>
      </c>
    </row>
    <row r="18" spans="2:7" x14ac:dyDescent="0.2">
      <c r="B18" s="39" t="s">
        <v>224</v>
      </c>
      <c r="C18" s="43" t="s">
        <v>218</v>
      </c>
      <c r="D18" s="14" t="s">
        <v>227</v>
      </c>
      <c r="E18" s="14">
        <v>239</v>
      </c>
      <c r="F18" s="14">
        <v>2430350.17</v>
      </c>
      <c r="G18" s="38">
        <f t="shared" si="0"/>
        <v>3.331038394622373E-2</v>
      </c>
    </row>
    <row r="19" spans="2:7" x14ac:dyDescent="0.2">
      <c r="B19" s="41" t="s">
        <v>224</v>
      </c>
      <c r="C19" s="22" t="s">
        <v>219</v>
      </c>
      <c r="D19" s="23" t="s">
        <v>227</v>
      </c>
      <c r="E19" s="23">
        <v>655</v>
      </c>
      <c r="F19" s="23">
        <v>6569853.6200000001</v>
      </c>
      <c r="G19" s="40">
        <f t="shared" si="0"/>
        <v>9.0046425924165438E-2</v>
      </c>
    </row>
    <row r="20" spans="2:7" x14ac:dyDescent="0.2">
      <c r="B20" s="39" t="s">
        <v>224</v>
      </c>
      <c r="C20" s="43" t="s">
        <v>220</v>
      </c>
      <c r="D20" s="14" t="s">
        <v>13</v>
      </c>
      <c r="E20" s="14">
        <v>175</v>
      </c>
      <c r="F20" s="14">
        <v>1751261.95</v>
      </c>
      <c r="G20" s="38">
        <f t="shared" si="0"/>
        <v>2.4002799540986504E-2</v>
      </c>
    </row>
    <row r="21" spans="2:7" x14ac:dyDescent="0.2">
      <c r="B21" s="97" t="s">
        <v>221</v>
      </c>
      <c r="C21" s="98"/>
      <c r="D21" s="17"/>
      <c r="E21" s="18"/>
      <c r="F21" s="47">
        <f>SUM(F6:F20)</f>
        <v>32917559.890000001</v>
      </c>
      <c r="G21" s="48">
        <f>SUM(G6:G20)</f>
        <v>0.45116813702147057</v>
      </c>
    </row>
    <row r="22" spans="2:7" x14ac:dyDescent="0.2">
      <c r="B22" s="36"/>
      <c r="C22" s="37"/>
      <c r="D22" s="17"/>
      <c r="E22" s="17"/>
      <c r="F22" s="18"/>
      <c r="G22" s="18"/>
    </row>
    <row r="23" spans="2:7" x14ac:dyDescent="0.2">
      <c r="B23" s="95" t="s">
        <v>222</v>
      </c>
      <c r="C23" s="95"/>
      <c r="D23" s="95"/>
      <c r="E23" s="95"/>
      <c r="F23" s="95"/>
      <c r="G23" s="95"/>
    </row>
    <row r="24" spans="2:7" x14ac:dyDescent="0.2">
      <c r="B24" s="95" t="s">
        <v>223</v>
      </c>
      <c r="C24" s="95"/>
      <c r="D24" s="95"/>
      <c r="E24" s="95"/>
      <c r="F24" s="95"/>
      <c r="G24" s="95"/>
    </row>
    <row r="25" spans="2:7" x14ac:dyDescent="0.2">
      <c r="B25" s="44" t="s">
        <v>224</v>
      </c>
      <c r="C25" s="22" t="s">
        <v>226</v>
      </c>
      <c r="D25" s="23" t="s">
        <v>227</v>
      </c>
      <c r="E25" s="23">
        <v>1250000</v>
      </c>
      <c r="F25" s="23">
        <v>1203225.356466078</v>
      </c>
      <c r="G25" s="46">
        <f>F25/$F$63</f>
        <v>1.6491408971620321E-2</v>
      </c>
    </row>
    <row r="26" spans="2:7" x14ac:dyDescent="0.2">
      <c r="B26" s="97" t="s">
        <v>225</v>
      </c>
      <c r="C26" s="98"/>
      <c r="D26" s="17"/>
      <c r="E26" s="18"/>
      <c r="F26" s="47">
        <f>SUM(F25)</f>
        <v>1203225.356466078</v>
      </c>
      <c r="G26" s="48">
        <f>SUM(G25)</f>
        <v>1.6491408971620321E-2</v>
      </c>
    </row>
    <row r="27" spans="2:7" x14ac:dyDescent="0.2">
      <c r="B27" s="36"/>
      <c r="C27" s="37"/>
      <c r="D27" s="36"/>
      <c r="E27" s="37"/>
      <c r="F27" s="47"/>
      <c r="G27" s="48"/>
    </row>
    <row r="28" spans="2:7" x14ac:dyDescent="0.2">
      <c r="B28" s="95" t="s">
        <v>228</v>
      </c>
      <c r="C28" s="95"/>
      <c r="D28" s="95"/>
      <c r="E28" s="95"/>
      <c r="F28" s="95"/>
      <c r="G28" s="95"/>
    </row>
    <row r="29" spans="2:7" ht="22.5" x14ac:dyDescent="0.2">
      <c r="B29" s="39" t="s">
        <v>229</v>
      </c>
      <c r="C29" s="43" t="s">
        <v>15</v>
      </c>
      <c r="D29" s="14" t="s">
        <v>227</v>
      </c>
      <c r="E29" s="14">
        <v>2340000</v>
      </c>
      <c r="F29" s="14">
        <v>2343232.6</v>
      </c>
      <c r="G29" s="45">
        <f>F29/$F$63</f>
        <v>3.2116350369917314E-2</v>
      </c>
    </row>
    <row r="30" spans="2:7" ht="22.5" x14ac:dyDescent="0.2">
      <c r="B30" s="41" t="s">
        <v>230</v>
      </c>
      <c r="C30" s="22" t="s">
        <v>16</v>
      </c>
      <c r="D30" s="23" t="s">
        <v>227</v>
      </c>
      <c r="E30" s="23">
        <v>1380000</v>
      </c>
      <c r="F30" s="23">
        <v>1382407.23</v>
      </c>
      <c r="G30" s="46">
        <f>F30/$F$63</f>
        <v>1.894727606324138E-2</v>
      </c>
    </row>
    <row r="31" spans="2:7" x14ac:dyDescent="0.2">
      <c r="B31" s="97" t="s">
        <v>242</v>
      </c>
      <c r="C31" s="98"/>
      <c r="D31" s="17"/>
      <c r="E31" s="17"/>
      <c r="F31" s="24">
        <f>SUM(F29:F30)</f>
        <v>3725639.83</v>
      </c>
      <c r="G31" s="48">
        <f>SUM(G29:G30)</f>
        <v>5.106362643315869E-2</v>
      </c>
    </row>
    <row r="32" spans="2:7" x14ac:dyDescent="0.2">
      <c r="B32" s="36"/>
      <c r="C32" s="37"/>
      <c r="D32" s="17"/>
      <c r="E32" s="17"/>
      <c r="F32" s="18"/>
      <c r="G32" s="18"/>
    </row>
    <row r="33" spans="2:7" x14ac:dyDescent="0.2">
      <c r="B33" s="95" t="s">
        <v>243</v>
      </c>
      <c r="C33" s="95"/>
      <c r="D33" s="95"/>
      <c r="E33" s="95"/>
      <c r="F33" s="95"/>
      <c r="G33" s="95"/>
    </row>
    <row r="34" spans="2:7" ht="22.5" x14ac:dyDescent="0.2">
      <c r="B34" s="43" t="s">
        <v>245</v>
      </c>
      <c r="C34" s="43" t="s">
        <v>244</v>
      </c>
      <c r="D34" s="14" t="s">
        <v>227</v>
      </c>
      <c r="E34" s="14">
        <v>153</v>
      </c>
      <c r="F34" s="14">
        <v>2777646.15</v>
      </c>
      <c r="G34" s="45">
        <f t="shared" ref="G34:G39" si="1">F34/$F$63</f>
        <v>3.8070423293467277E-2</v>
      </c>
    </row>
    <row r="35" spans="2:7" ht="33.75" x14ac:dyDescent="0.2">
      <c r="B35" s="22" t="s">
        <v>246</v>
      </c>
      <c r="C35" s="22" t="s">
        <v>244</v>
      </c>
      <c r="D35" s="23" t="s">
        <v>227</v>
      </c>
      <c r="E35" s="23">
        <v>129</v>
      </c>
      <c r="F35" s="23">
        <v>615861.48</v>
      </c>
      <c r="G35" s="46">
        <f t="shared" si="1"/>
        <v>8.4409985893059963E-3</v>
      </c>
    </row>
    <row r="36" spans="2:7" ht="22.5" x14ac:dyDescent="0.2">
      <c r="B36" s="43" t="s">
        <v>247</v>
      </c>
      <c r="C36" s="43" t="s">
        <v>244</v>
      </c>
      <c r="D36" s="14" t="s">
        <v>227</v>
      </c>
      <c r="E36" s="14">
        <v>30</v>
      </c>
      <c r="F36" s="14">
        <v>886179.6</v>
      </c>
      <c r="G36" s="45">
        <f t="shared" si="1"/>
        <v>1.2145979244345257E-2</v>
      </c>
    </row>
    <row r="37" spans="2:7" ht="33.75" x14ac:dyDescent="0.2">
      <c r="B37" s="22" t="s">
        <v>248</v>
      </c>
      <c r="C37" s="22" t="s">
        <v>244</v>
      </c>
      <c r="D37" s="23" t="s">
        <v>227</v>
      </c>
      <c r="E37" s="23">
        <v>1750</v>
      </c>
      <c r="F37" s="23">
        <v>671650</v>
      </c>
      <c r="G37" s="46">
        <f t="shared" si="1"/>
        <v>9.20563614809514E-3</v>
      </c>
    </row>
    <row r="38" spans="2:7" ht="33.75" x14ac:dyDescent="0.2">
      <c r="B38" s="43" t="s">
        <v>249</v>
      </c>
      <c r="C38" s="43" t="s">
        <v>244</v>
      </c>
      <c r="D38" s="14" t="s">
        <v>227</v>
      </c>
      <c r="E38" s="14">
        <v>365</v>
      </c>
      <c r="F38" s="14">
        <v>480989.7</v>
      </c>
      <c r="G38" s="45">
        <f t="shared" si="1"/>
        <v>6.592445722000205E-3</v>
      </c>
    </row>
    <row r="39" spans="2:7" ht="22.5" x14ac:dyDescent="0.2">
      <c r="B39" s="22" t="s">
        <v>250</v>
      </c>
      <c r="C39" s="22" t="s">
        <v>244</v>
      </c>
      <c r="D39" s="23" t="s">
        <v>227</v>
      </c>
      <c r="E39" s="23">
        <v>9</v>
      </c>
      <c r="F39" s="23">
        <v>579379.5</v>
      </c>
      <c r="G39" s="46">
        <f t="shared" si="1"/>
        <v>7.9409765036332746E-3</v>
      </c>
    </row>
    <row r="40" spans="2:7" x14ac:dyDescent="0.2">
      <c r="B40" s="97" t="s">
        <v>251</v>
      </c>
      <c r="C40" s="98"/>
      <c r="D40" s="17"/>
      <c r="E40" s="17"/>
      <c r="F40" s="24">
        <f>SUM(F34:F39)</f>
        <v>6011706.4299999997</v>
      </c>
      <c r="G40" s="48">
        <f>SUM(G34:G39)</f>
        <v>8.2396459500847161E-2</v>
      </c>
    </row>
    <row r="41" spans="2:7" x14ac:dyDescent="0.2">
      <c r="B41" s="96" t="s">
        <v>252</v>
      </c>
      <c r="C41" s="96"/>
      <c r="D41" s="28"/>
      <c r="E41" s="28"/>
      <c r="F41" s="20">
        <f>F26+F31+F40+F21</f>
        <v>43858131.506466076</v>
      </c>
      <c r="G41" s="30">
        <f>G26+G31+G40+G21</f>
        <v>0.60111963192709672</v>
      </c>
    </row>
    <row r="42" spans="2:7" x14ac:dyDescent="0.2">
      <c r="B42" s="14"/>
      <c r="C42" s="43"/>
      <c r="D42" s="14"/>
      <c r="E42" s="14"/>
      <c r="F42" s="14"/>
      <c r="G42" s="14"/>
    </row>
    <row r="43" spans="2:7" x14ac:dyDescent="0.2">
      <c r="B43" s="96" t="s">
        <v>253</v>
      </c>
      <c r="C43" s="96"/>
      <c r="D43" s="96"/>
      <c r="E43" s="96"/>
      <c r="F43" s="96"/>
      <c r="G43" s="96"/>
    </row>
    <row r="44" spans="2:7" x14ac:dyDescent="0.2">
      <c r="B44" s="95" t="s">
        <v>254</v>
      </c>
      <c r="C44" s="95"/>
      <c r="D44" s="95"/>
      <c r="E44" s="95"/>
      <c r="F44" s="95"/>
      <c r="G44" s="95"/>
    </row>
    <row r="45" spans="2:7" x14ac:dyDescent="0.2">
      <c r="B45" s="95" t="s">
        <v>232</v>
      </c>
      <c r="C45" s="95"/>
      <c r="D45" s="95"/>
      <c r="E45" s="95"/>
      <c r="F45" s="95"/>
      <c r="G45" s="95"/>
    </row>
    <row r="46" spans="2:7" ht="22.5" x14ac:dyDescent="0.2">
      <c r="B46" s="43" t="s">
        <v>258</v>
      </c>
      <c r="C46" s="43" t="s">
        <v>255</v>
      </c>
      <c r="D46" s="14" t="s">
        <v>241</v>
      </c>
      <c r="E46" s="14">
        <v>20000</v>
      </c>
      <c r="F46" s="14">
        <v>1168494.6200000001</v>
      </c>
      <c r="G46" s="45">
        <f>F46/$F$63</f>
        <v>1.6015389433077787E-2</v>
      </c>
    </row>
    <row r="47" spans="2:7" x14ac:dyDescent="0.2">
      <c r="B47" s="97" t="s">
        <v>221</v>
      </c>
      <c r="C47" s="98"/>
      <c r="D47" s="17"/>
      <c r="E47" s="18"/>
      <c r="F47" s="24">
        <f>F46</f>
        <v>1168494.6200000001</v>
      </c>
      <c r="G47" s="48">
        <f>G46</f>
        <v>1.6015389433077787E-2</v>
      </c>
    </row>
    <row r="48" spans="2:7" x14ac:dyDescent="0.2">
      <c r="B48" s="36"/>
      <c r="C48" s="37"/>
      <c r="D48" s="17"/>
      <c r="E48" s="18"/>
      <c r="F48" s="24"/>
      <c r="G48" s="48"/>
    </row>
    <row r="49" spans="2:7" x14ac:dyDescent="0.2">
      <c r="B49" s="95" t="s">
        <v>259</v>
      </c>
      <c r="C49" s="95"/>
      <c r="D49" s="95"/>
      <c r="E49" s="95"/>
      <c r="F49" s="95"/>
      <c r="G49" s="95"/>
    </row>
    <row r="50" spans="2:7" ht="33.75" x14ac:dyDescent="0.2">
      <c r="B50" s="39" t="s">
        <v>17</v>
      </c>
      <c r="C50" s="43" t="s">
        <v>260</v>
      </c>
      <c r="D50" s="14" t="s">
        <v>256</v>
      </c>
      <c r="E50" s="14">
        <v>648</v>
      </c>
      <c r="F50" s="14">
        <v>2733878.1718080002</v>
      </c>
      <c r="G50" s="38">
        <f t="shared" ref="G50:G57" si="2">F50/$F$63</f>
        <v>3.7470539303035781E-2</v>
      </c>
    </row>
    <row r="51" spans="2:7" ht="45" x14ac:dyDescent="0.2">
      <c r="B51" s="41" t="s">
        <v>18</v>
      </c>
      <c r="C51" s="22" t="s">
        <v>260</v>
      </c>
      <c r="D51" s="23" t="s">
        <v>241</v>
      </c>
      <c r="E51" s="23">
        <v>1305</v>
      </c>
      <c r="F51" s="23">
        <v>2317808.6599500002</v>
      </c>
      <c r="G51" s="40">
        <f t="shared" si="2"/>
        <v>3.176788980034792E-2</v>
      </c>
    </row>
    <row r="52" spans="2:7" ht="22.5" x14ac:dyDescent="0.2">
      <c r="B52" s="39" t="s">
        <v>19</v>
      </c>
      <c r="C52" s="43" t="s">
        <v>260</v>
      </c>
      <c r="D52" s="14" t="s">
        <v>241</v>
      </c>
      <c r="E52" s="14">
        <v>528</v>
      </c>
      <c r="F52" s="14">
        <v>2343638.4048000001</v>
      </c>
      <c r="G52" s="38">
        <f t="shared" si="2"/>
        <v>3.2121912331260202E-2</v>
      </c>
    </row>
    <row r="53" spans="2:7" ht="22.5" x14ac:dyDescent="0.2">
      <c r="B53" s="41" t="s">
        <v>20</v>
      </c>
      <c r="C53" s="22" t="s">
        <v>260</v>
      </c>
      <c r="D53" s="23" t="s">
        <v>241</v>
      </c>
      <c r="E53" s="23">
        <v>1496</v>
      </c>
      <c r="F53" s="23">
        <v>2759895.6</v>
      </c>
      <c r="G53" s="40">
        <f t="shared" si="2"/>
        <v>3.7827134222182278E-2</v>
      </c>
    </row>
    <row r="54" spans="2:7" ht="33.75" x14ac:dyDescent="0.2">
      <c r="B54" s="39" t="s">
        <v>21</v>
      </c>
      <c r="C54" s="43" t="s">
        <v>260</v>
      </c>
      <c r="D54" s="14" t="s">
        <v>256</v>
      </c>
      <c r="E54" s="14">
        <v>196</v>
      </c>
      <c r="F54" s="14">
        <v>1505046.3225280002</v>
      </c>
      <c r="G54" s="38">
        <f t="shared" si="2"/>
        <v>2.0628167693324526E-2</v>
      </c>
    </row>
    <row r="55" spans="2:7" ht="33.75" x14ac:dyDescent="0.2">
      <c r="B55" s="41" t="s">
        <v>22</v>
      </c>
      <c r="C55" s="22" t="s">
        <v>260</v>
      </c>
      <c r="D55" s="23" t="s">
        <v>241</v>
      </c>
      <c r="E55" s="23">
        <v>494</v>
      </c>
      <c r="F55" s="23">
        <v>2473541.4267199999</v>
      </c>
      <c r="G55" s="40">
        <f t="shared" si="2"/>
        <v>3.3902363391088305E-2</v>
      </c>
    </row>
    <row r="56" spans="2:7" ht="45" x14ac:dyDescent="0.2">
      <c r="B56" s="39" t="s">
        <v>23</v>
      </c>
      <c r="C56" s="43" t="s">
        <v>260</v>
      </c>
      <c r="D56" s="14" t="s">
        <v>241</v>
      </c>
      <c r="E56" s="14">
        <v>533</v>
      </c>
      <c r="F56" s="14">
        <v>2775542.3878000001</v>
      </c>
      <c r="G56" s="38">
        <f t="shared" si="2"/>
        <v>3.804158912484476E-2</v>
      </c>
    </row>
    <row r="57" spans="2:7" ht="33.75" x14ac:dyDescent="0.2">
      <c r="B57" s="41" t="s">
        <v>24</v>
      </c>
      <c r="C57" s="22" t="s">
        <v>260</v>
      </c>
      <c r="D57" s="23" t="s">
        <v>256</v>
      </c>
      <c r="E57" s="23">
        <v>80</v>
      </c>
      <c r="F57" s="23">
        <v>2234968.2560000001</v>
      </c>
      <c r="G57" s="40">
        <f t="shared" si="2"/>
        <v>3.0632479069870849E-2</v>
      </c>
    </row>
    <row r="58" spans="2:7" x14ac:dyDescent="0.2">
      <c r="B58" s="99" t="s">
        <v>261</v>
      </c>
      <c r="C58" s="100"/>
      <c r="D58" s="15"/>
      <c r="E58" s="15"/>
      <c r="F58" s="27">
        <f>SUM(F50:F57)</f>
        <v>19144319.229606003</v>
      </c>
      <c r="G58" s="55">
        <f>SUM(G50:G57)</f>
        <v>0.26239207493595462</v>
      </c>
    </row>
    <row r="59" spans="2:7" x14ac:dyDescent="0.2">
      <c r="B59" s="96" t="s">
        <v>262</v>
      </c>
      <c r="C59" s="96"/>
      <c r="D59" s="28"/>
      <c r="E59" s="28"/>
      <c r="F59" s="20">
        <f>F47+F58</f>
        <v>20312813.849606004</v>
      </c>
      <c r="G59" s="30">
        <f>G47+G58</f>
        <v>0.27840746436903241</v>
      </c>
    </row>
    <row r="60" spans="2:7" x14ac:dyDescent="0.2">
      <c r="B60" s="96" t="s">
        <v>263</v>
      </c>
      <c r="C60" s="96"/>
      <c r="D60" s="28"/>
      <c r="E60" s="28"/>
      <c r="F60" s="20">
        <f>F41+F59</f>
        <v>64170945.356072083</v>
      </c>
      <c r="G60" s="30">
        <f>G41+G59</f>
        <v>0.87952709629612913</v>
      </c>
    </row>
    <row r="61" spans="2:7" x14ac:dyDescent="0.2">
      <c r="B61" s="43" t="s">
        <v>264</v>
      </c>
      <c r="C61" s="42"/>
      <c r="D61" s="14" t="s">
        <v>227</v>
      </c>
      <c r="E61" s="14"/>
      <c r="F61" s="14">
        <v>5291825</v>
      </c>
      <c r="G61" s="45">
        <f>F61/$F$63</f>
        <v>7.2529763283545851E-2</v>
      </c>
    </row>
    <row r="62" spans="2:7" x14ac:dyDescent="0.2">
      <c r="B62" s="43" t="s">
        <v>265</v>
      </c>
      <c r="C62" s="42"/>
      <c r="D62" s="14" t="s">
        <v>227</v>
      </c>
      <c r="E62" s="14"/>
      <c r="F62" s="14">
        <v>3497966.8699999996</v>
      </c>
      <c r="G62" s="45">
        <f>F62/$F$63</f>
        <v>4.7943140420324888E-2</v>
      </c>
    </row>
    <row r="63" spans="2:7" x14ac:dyDescent="0.2">
      <c r="B63" s="96" t="s">
        <v>257</v>
      </c>
      <c r="C63" s="96"/>
      <c r="D63" s="28"/>
      <c r="E63" s="28"/>
      <c r="F63" s="20">
        <f>F62+F61+F60</f>
        <v>72960737.226072088</v>
      </c>
      <c r="G63" s="30">
        <f>G62+G61+G60</f>
        <v>0.99999999999999989</v>
      </c>
    </row>
    <row r="64" spans="2:7" x14ac:dyDescent="0.2">
      <c r="B64" s="51"/>
      <c r="C64" s="51"/>
      <c r="D64" s="52"/>
      <c r="E64" s="52"/>
      <c r="F64" s="53"/>
      <c r="G64" s="54"/>
    </row>
    <row r="65" spans="2:2" x14ac:dyDescent="0.2">
      <c r="B65" s="13" t="s">
        <v>10</v>
      </c>
    </row>
  </sheetData>
  <mergeCells count="21">
    <mergeCell ref="B3:G3"/>
    <mergeCell ref="B4:G4"/>
    <mergeCell ref="B5:G5"/>
    <mergeCell ref="B21:C21"/>
    <mergeCell ref="B24:G24"/>
    <mergeCell ref="B23:G23"/>
    <mergeCell ref="B31:C31"/>
    <mergeCell ref="B33:G33"/>
    <mergeCell ref="B40:C40"/>
    <mergeCell ref="B41:C41"/>
    <mergeCell ref="B26:C26"/>
    <mergeCell ref="B28:G28"/>
    <mergeCell ref="B58:C58"/>
    <mergeCell ref="B59:C59"/>
    <mergeCell ref="B60:C60"/>
    <mergeCell ref="B63:C63"/>
    <mergeCell ref="B43:G43"/>
    <mergeCell ref="B44:G44"/>
    <mergeCell ref="B45:G45"/>
    <mergeCell ref="B47:C47"/>
    <mergeCell ref="B49:G49"/>
  </mergeCells>
  <hyperlinks>
    <hyperlink ref="B65" location="'2 Содржина'!A1" display="Содржина / Table of Contents" xr:uid="{5C505896-82FF-4D43-B220-96AFCCD0C2D5}"/>
  </hyperlinks>
  <pageMargins left="0.25" right="0.25" top="0.75" bottom="0.75" header="0.3" footer="0.3"/>
  <pageSetup paperSize="9" fitToHeight="0" orientation="portrait" r:id="rId1"/>
  <headerFooter differentFirst="1">
    <oddHeader xml:space="preserve">&amp;L&amp;"Arial,Italic"&amp;7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1F5F9E"/>
  </sheetPr>
  <dimension ref="A1:H22"/>
  <sheetViews>
    <sheetView showGridLines="0" zoomScaleNormal="100" workbookViewId="0">
      <selection activeCell="A28" sqref="A28"/>
    </sheetView>
  </sheetViews>
  <sheetFormatPr defaultRowHeight="12.75" x14ac:dyDescent="0.2"/>
  <cols>
    <col min="1" max="1" width="104" customWidth="1"/>
  </cols>
  <sheetData>
    <row r="1" spans="1:8" ht="11.25" customHeight="1" x14ac:dyDescent="0.2"/>
    <row r="2" spans="1:8" x14ac:dyDescent="0.2">
      <c r="A2" s="56" t="s">
        <v>507</v>
      </c>
    </row>
    <row r="3" spans="1:8" s="3" customFormat="1" ht="9.75" customHeight="1" x14ac:dyDescent="0.2">
      <c r="A3" s="62"/>
    </row>
    <row r="4" spans="1:8" s="3" customFormat="1" ht="12" x14ac:dyDescent="0.2">
      <c r="A4" s="63" t="s">
        <v>508</v>
      </c>
    </row>
    <row r="5" spans="1:8" s="3" customFormat="1" ht="8.25" customHeight="1" x14ac:dyDescent="0.2">
      <c r="A5" s="64"/>
    </row>
    <row r="6" spans="1:8" s="3" customFormat="1" ht="12" x14ac:dyDescent="0.2">
      <c r="A6" s="60" t="s">
        <v>509</v>
      </c>
    </row>
    <row r="7" spans="1:8" s="3" customFormat="1" x14ac:dyDescent="0.25">
      <c r="A7" s="61"/>
      <c r="C7" s="8"/>
      <c r="D7" s="8"/>
      <c r="E7" s="8"/>
      <c r="F7" s="8"/>
    </row>
    <row r="8" spans="1:8" s="3" customFormat="1" x14ac:dyDescent="0.25">
      <c r="A8" s="60" t="s">
        <v>510</v>
      </c>
      <c r="C8" s="8"/>
      <c r="D8" s="8"/>
      <c r="E8" s="8"/>
      <c r="F8" s="8"/>
    </row>
    <row r="9" spans="1:8" s="3" customFormat="1" ht="12" x14ac:dyDescent="0.2">
      <c r="A9" s="60"/>
    </row>
    <row r="10" spans="1:8" s="3" customFormat="1" x14ac:dyDescent="0.25">
      <c r="A10" s="60" t="s">
        <v>511</v>
      </c>
      <c r="B10" s="8"/>
      <c r="C10" s="8"/>
      <c r="D10" s="8"/>
      <c r="E10" s="8"/>
      <c r="F10" s="8"/>
      <c r="G10" s="8"/>
      <c r="H10" s="8"/>
    </row>
    <row r="11" spans="1:8" s="3" customFormat="1" x14ac:dyDescent="0.25">
      <c r="A11" s="60"/>
      <c r="B11" s="8"/>
      <c r="C11" s="8"/>
      <c r="D11" s="8"/>
      <c r="E11" s="8"/>
      <c r="F11" s="8"/>
      <c r="G11" s="8"/>
      <c r="H11" s="8"/>
    </row>
    <row r="12" spans="1:8" s="3" customFormat="1" ht="12" x14ac:dyDescent="0.2">
      <c r="A12" s="60" t="s">
        <v>512</v>
      </c>
    </row>
    <row r="13" spans="1:8" s="3" customFormat="1" ht="9.75" customHeight="1" x14ac:dyDescent="0.2">
      <c r="A13" s="60"/>
      <c r="B13" s="6"/>
    </row>
    <row r="14" spans="1:8" s="3" customFormat="1" ht="12" x14ac:dyDescent="0.2">
      <c r="A14" s="60" t="s">
        <v>513</v>
      </c>
      <c r="B14" s="1"/>
    </row>
    <row r="15" spans="1:8" s="3" customFormat="1" ht="12" x14ac:dyDescent="0.2">
      <c r="A15" s="60"/>
      <c r="B15" s="6"/>
    </row>
    <row r="16" spans="1:8" s="3" customFormat="1" ht="12" x14ac:dyDescent="0.2">
      <c r="A16" s="60" t="s">
        <v>514</v>
      </c>
      <c r="B16" s="1"/>
    </row>
    <row r="17" spans="1:2" s="3" customFormat="1" ht="12" x14ac:dyDescent="0.2">
      <c r="A17" s="60"/>
      <c r="B17" s="6"/>
    </row>
    <row r="18" spans="1:2" s="3" customFormat="1" ht="12" x14ac:dyDescent="0.2">
      <c r="A18" s="60" t="s">
        <v>515</v>
      </c>
      <c r="B18" s="1"/>
    </row>
    <row r="19" spans="1:2" s="3" customFormat="1" ht="12" x14ac:dyDescent="0.2">
      <c r="A19" s="65"/>
    </row>
    <row r="20" spans="1:2" s="3" customFormat="1" ht="11.25" x14ac:dyDescent="0.2">
      <c r="A20" s="66" t="s">
        <v>516</v>
      </c>
      <c r="B20" s="7"/>
    </row>
    <row r="21" spans="1:2" s="3" customFormat="1" ht="11.25" x14ac:dyDescent="0.2">
      <c r="B21" s="7"/>
    </row>
    <row r="22" spans="1:2" s="3" customFormat="1" ht="11.25" x14ac:dyDescent="0.2"/>
  </sheetData>
  <customSheetViews>
    <customSheetView guid="{D42A0943-5369-464D-8573-E4002B974BA3}" showGridLines="0" topLeftCell="A137">
      <selection activeCell="F71" sqref="F71"/>
      <pageMargins left="0.25" right="0.25" top="0.75" bottom="0.75" header="0.3" footer="0.3"/>
      <pageSetup paperSize="9" fitToWidth="0" orientation="portrait" r:id="rId1"/>
      <headerFooter differentFirst="1">
        <oddHeader>&amp;L&amp;"Arial,Italic"&amp;7
&amp;R&amp;"Arial,Italic"&amp;7Годишен статистички извештај
&amp;K1F5F9EAnnual Statistical Report</oddHeader>
        <oddFooter>&amp;R&amp;P</oddFooter>
      </headerFooter>
    </customSheetView>
  </customSheetViews>
  <hyperlinks>
    <hyperlink ref="A4" location="'3 Кратенки'!A1" display="Користени кратенки" xr:uid="{00000000-0004-0000-0100-000000000000}"/>
    <hyperlink ref="A6" location="'4 SAVAm'!A1" display="Table 1:  Investment portfolio - SAVAm" xr:uid="{00000000-0004-0000-0100-000001000000}"/>
    <hyperlink ref="A8" location="'5 KBPm '!A1" display="Table 2:  Investment portfolio - KBPm" xr:uid="{00000000-0004-0000-0100-000002000000}"/>
    <hyperlink ref="A10" location="'6 TRIGLAVm'!A1" display="Table 3:  Investment portfolio - TRIGLAVm" xr:uid="{00000000-0004-0000-0100-000003000000}"/>
    <hyperlink ref="A12" location="'7 SAVAv'!A1" display="Table 4:  Investment portfolio -SAVAv" xr:uid="{00000000-0004-0000-0100-000004000000}"/>
    <hyperlink ref="A14" location="'8 KBPv'!A1" display="Table 5:  Investment portfolio - KBPv" xr:uid="{00000000-0004-0000-0100-000005000000}"/>
    <hyperlink ref="A16" location="'9 TRIGLAVv'!A1" display="Table 6:  Investment portfolio - TRIGLAVv" xr:uid="{00000000-0004-0000-0100-000006000000}"/>
    <hyperlink ref="A18" location="'10 WFPv'!A1" display="Table 7:  Investment portfolio - VFPv" xr:uid="{00000000-0004-0000-0100-000007000000}"/>
  </hyperlinks>
  <pageMargins left="0.25" right="0.25" top="0.75" bottom="0.75" header="0.3" footer="0.3"/>
  <pageSetup paperSize="9" fitToWidth="0" orientation="portrait" r:id="rId2"/>
  <headerFooter differentFirst="1">
    <oddHeader xml:space="preserve">&amp;L&amp;"Arial,Italic"&amp;7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1F5F9E"/>
  </sheetPr>
  <dimension ref="B2:K55"/>
  <sheetViews>
    <sheetView showGridLines="0" zoomScaleNormal="100" workbookViewId="0">
      <selection activeCell="C23" sqref="C23:H24"/>
    </sheetView>
  </sheetViews>
  <sheetFormatPr defaultRowHeight="12.75" x14ac:dyDescent="0.2"/>
  <cols>
    <col min="1" max="1" width="0.7109375" customWidth="1"/>
    <col min="2" max="2" width="3.140625" customWidth="1"/>
    <col min="3" max="3" width="11" customWidth="1"/>
    <col min="4" max="4" width="1" customWidth="1"/>
    <col min="5" max="5" width="33.7109375" customWidth="1"/>
    <col min="6" max="6" width="25.42578125" customWidth="1"/>
    <col min="7" max="7" width="9.28515625" customWidth="1"/>
    <col min="8" max="8" width="9.140625" customWidth="1"/>
    <col min="9" max="9" width="1.28515625" customWidth="1"/>
  </cols>
  <sheetData>
    <row r="2" spans="2:8" x14ac:dyDescent="0.2">
      <c r="B2" s="86" t="s">
        <v>508</v>
      </c>
      <c r="C2" s="86"/>
      <c r="D2" s="86"/>
      <c r="E2" s="86"/>
      <c r="F2" s="86"/>
      <c r="G2" s="86"/>
      <c r="H2" s="86"/>
    </row>
    <row r="4" spans="2:8" x14ac:dyDescent="0.2">
      <c r="B4" s="1" t="s">
        <v>0</v>
      </c>
      <c r="C4" s="1" t="s">
        <v>517</v>
      </c>
      <c r="D4" s="1" t="s">
        <v>3</v>
      </c>
      <c r="E4" s="1" t="s">
        <v>769</v>
      </c>
      <c r="F4" s="1"/>
    </row>
    <row r="5" spans="2:8" x14ac:dyDescent="0.2">
      <c r="B5" s="1" t="s">
        <v>1</v>
      </c>
      <c r="C5" s="1" t="s">
        <v>518</v>
      </c>
      <c r="D5" s="1" t="s">
        <v>3</v>
      </c>
      <c r="E5" s="1" t="s">
        <v>770</v>
      </c>
      <c r="F5" s="1"/>
    </row>
    <row r="6" spans="2:8" x14ac:dyDescent="0.2">
      <c r="B6" s="1" t="s">
        <v>2</v>
      </c>
      <c r="C6" s="1" t="s">
        <v>519</v>
      </c>
      <c r="D6" s="1" t="s">
        <v>3</v>
      </c>
      <c r="E6" s="1" t="s">
        <v>771</v>
      </c>
      <c r="F6" s="1"/>
    </row>
    <row r="7" spans="2:8" x14ac:dyDescent="0.2">
      <c r="B7" s="1" t="s">
        <v>4</v>
      </c>
      <c r="C7" s="1" t="s">
        <v>520</v>
      </c>
      <c r="D7" s="1" t="s">
        <v>3</v>
      </c>
      <c r="E7" s="1" t="s">
        <v>772</v>
      </c>
      <c r="F7" s="1"/>
    </row>
    <row r="8" spans="2:8" x14ac:dyDescent="0.2">
      <c r="B8" s="1" t="s">
        <v>5</v>
      </c>
      <c r="C8" s="1" t="s">
        <v>521</v>
      </c>
      <c r="D8" s="1" t="s">
        <v>3</v>
      </c>
      <c r="E8" s="1" t="s">
        <v>773</v>
      </c>
      <c r="F8" s="1"/>
    </row>
    <row r="9" spans="2:8" x14ac:dyDescent="0.2">
      <c r="B9" s="1" t="s">
        <v>6</v>
      </c>
      <c r="C9" s="1" t="s">
        <v>522</v>
      </c>
      <c r="D9" s="1" t="s">
        <v>3</v>
      </c>
      <c r="E9" s="1" t="s">
        <v>774</v>
      </c>
      <c r="F9" s="68"/>
    </row>
    <row r="10" spans="2:8" x14ac:dyDescent="0.2">
      <c r="B10" s="76" t="s">
        <v>7</v>
      </c>
      <c r="C10" s="1" t="s">
        <v>523</v>
      </c>
      <c r="D10" s="1" t="s">
        <v>3</v>
      </c>
      <c r="E10" s="1" t="s">
        <v>775</v>
      </c>
      <c r="F10" s="68"/>
    </row>
    <row r="11" spans="2:8" x14ac:dyDescent="0.2">
      <c r="B11" s="76" t="s">
        <v>8</v>
      </c>
      <c r="C11" s="1" t="s">
        <v>224</v>
      </c>
      <c r="D11" s="1" t="s">
        <v>3</v>
      </c>
      <c r="E11" s="83" t="s">
        <v>524</v>
      </c>
      <c r="F11" s="68"/>
    </row>
    <row r="12" spans="2:8" x14ac:dyDescent="0.2">
      <c r="C12" s="69"/>
      <c r="D12" s="69"/>
      <c r="E12" s="69"/>
      <c r="F12" s="69"/>
    </row>
    <row r="13" spans="2:8" x14ac:dyDescent="0.2">
      <c r="B13" s="87" t="s">
        <v>525</v>
      </c>
      <c r="C13" s="88"/>
      <c r="D13" s="88"/>
      <c r="E13" s="88"/>
      <c r="F13" s="88"/>
      <c r="G13" s="88"/>
      <c r="H13" s="88"/>
    </row>
    <row r="14" spans="2:8" x14ac:dyDescent="0.2">
      <c r="C14" s="69"/>
      <c r="D14" s="69"/>
      <c r="E14" s="69"/>
      <c r="F14" s="69"/>
    </row>
    <row r="15" spans="2:8" x14ac:dyDescent="0.2">
      <c r="C15" s="1" t="s">
        <v>526</v>
      </c>
      <c r="D15" s="1"/>
      <c r="E15" s="1"/>
      <c r="F15" s="68"/>
      <c r="G15" s="1"/>
      <c r="H15" s="1"/>
    </row>
    <row r="16" spans="2:8" x14ac:dyDescent="0.2">
      <c r="C16" s="1" t="s">
        <v>527</v>
      </c>
      <c r="D16" s="68"/>
      <c r="E16" s="68"/>
      <c r="F16" s="68"/>
      <c r="G16" s="1"/>
      <c r="H16" s="1"/>
    </row>
    <row r="17" spans="2:11" x14ac:dyDescent="0.2">
      <c r="C17" s="1" t="s">
        <v>528</v>
      </c>
      <c r="D17" s="68"/>
      <c r="E17" s="68"/>
      <c r="F17" s="68"/>
      <c r="G17" s="1"/>
      <c r="H17" s="1"/>
    </row>
    <row r="18" spans="2:11" x14ac:dyDescent="0.2">
      <c r="C18" s="1" t="s">
        <v>529</v>
      </c>
      <c r="D18" s="68"/>
      <c r="E18" s="68"/>
      <c r="F18" s="68"/>
      <c r="G18" s="1"/>
      <c r="H18" s="1"/>
    </row>
    <row r="19" spans="2:11" x14ac:dyDescent="0.2">
      <c r="C19" s="1" t="s">
        <v>530</v>
      </c>
      <c r="D19" s="68"/>
      <c r="E19" s="68"/>
      <c r="F19" s="68"/>
      <c r="G19" s="1"/>
      <c r="H19" s="1"/>
    </row>
    <row r="20" spans="2:11" x14ac:dyDescent="0.2">
      <c r="C20" s="1" t="s">
        <v>531</v>
      </c>
      <c r="D20" s="68"/>
      <c r="E20" s="68"/>
      <c r="F20" s="68"/>
      <c r="G20" s="1"/>
      <c r="H20" s="1"/>
    </row>
    <row r="21" spans="2:11" x14ac:dyDescent="0.2">
      <c r="C21" s="1" t="s">
        <v>532</v>
      </c>
      <c r="D21" s="68"/>
      <c r="E21" s="68"/>
      <c r="F21" s="68"/>
      <c r="G21" s="1"/>
      <c r="H21" s="1"/>
    </row>
    <row r="22" spans="2:11" x14ac:dyDescent="0.2">
      <c r="C22" s="71"/>
      <c r="D22" s="71"/>
      <c r="E22" s="71"/>
      <c r="F22" s="71"/>
      <c r="G22" s="71"/>
      <c r="H22" s="71"/>
    </row>
    <row r="23" spans="2:11" ht="12.75" customHeight="1" x14ac:dyDescent="0.2">
      <c r="B23" s="67"/>
      <c r="C23" s="89" t="s">
        <v>533</v>
      </c>
      <c r="D23" s="89"/>
      <c r="E23" s="89"/>
      <c r="F23" s="89"/>
      <c r="G23" s="89"/>
      <c r="H23" s="89"/>
    </row>
    <row r="24" spans="2:11" x14ac:dyDescent="0.2">
      <c r="C24" s="89"/>
      <c r="D24" s="89"/>
      <c r="E24" s="89"/>
      <c r="F24" s="89"/>
      <c r="G24" s="89"/>
      <c r="H24" s="89"/>
    </row>
    <row r="25" spans="2:11" x14ac:dyDescent="0.2">
      <c r="C25" s="1"/>
      <c r="D25" s="5"/>
      <c r="E25" s="5"/>
      <c r="F25" s="5"/>
      <c r="G25" s="1"/>
      <c r="H25" s="1"/>
    </row>
    <row r="26" spans="2:11" x14ac:dyDescent="0.2">
      <c r="J26" s="4"/>
      <c r="K26" s="4"/>
    </row>
    <row r="27" spans="2:11" ht="12.75" customHeight="1" x14ac:dyDescent="0.2">
      <c r="B27" s="94" t="s">
        <v>534</v>
      </c>
      <c r="C27" s="94"/>
      <c r="D27" s="94"/>
      <c r="E27" s="94"/>
      <c r="F27" s="94"/>
      <c r="G27" s="94"/>
      <c r="H27" s="94"/>
      <c r="I27" s="70"/>
      <c r="J27" s="70"/>
      <c r="K27" s="70"/>
    </row>
    <row r="29" spans="2:11" x14ac:dyDescent="0.2">
      <c r="B29" s="90" t="s">
        <v>535</v>
      </c>
      <c r="C29" s="90"/>
      <c r="D29" s="90"/>
      <c r="E29" s="90"/>
      <c r="F29" s="90"/>
      <c r="G29" s="90"/>
      <c r="H29" s="90"/>
    </row>
    <row r="30" spans="2:11" x14ac:dyDescent="0.2">
      <c r="B30" s="92" t="s">
        <v>536</v>
      </c>
      <c r="C30" s="92"/>
      <c r="D30" s="92"/>
      <c r="E30" s="92"/>
      <c r="F30" s="92"/>
      <c r="G30" s="92"/>
      <c r="H30" s="92"/>
    </row>
    <row r="31" spans="2:11" x14ac:dyDescent="0.2">
      <c r="B31" s="93" t="s">
        <v>537</v>
      </c>
      <c r="C31" s="93"/>
      <c r="D31" s="93"/>
      <c r="E31" s="93"/>
      <c r="F31" s="93"/>
      <c r="G31" s="93"/>
      <c r="H31" s="93"/>
      <c r="J31" s="67"/>
    </row>
    <row r="32" spans="2:11" x14ac:dyDescent="0.2">
      <c r="B32" s="72"/>
      <c r="C32" s="72"/>
      <c r="D32" s="72"/>
      <c r="E32" s="91" t="s">
        <v>11</v>
      </c>
      <c r="F32" s="91"/>
      <c r="G32" s="72"/>
      <c r="H32" s="72"/>
      <c r="J32" s="67"/>
    </row>
    <row r="33" spans="2:8" x14ac:dyDescent="0.2">
      <c r="B33" s="74"/>
      <c r="C33" s="74"/>
      <c r="D33" s="74"/>
      <c r="E33" s="91"/>
      <c r="F33" s="91"/>
      <c r="G33" s="74"/>
      <c r="H33" s="74"/>
    </row>
    <row r="35" spans="2:8" x14ac:dyDescent="0.2">
      <c r="B35" s="2" t="s">
        <v>9</v>
      </c>
    </row>
    <row r="55" spans="6:6" x14ac:dyDescent="0.2">
      <c r="F55" s="2"/>
    </row>
  </sheetData>
  <customSheetViews>
    <customSheetView guid="{D42A0943-5369-464D-8573-E4002B974BA3}" showGridLines="0">
      <selection activeCell="P20" sqref="P20"/>
      <pageMargins left="0.25" right="0.25" top="0.75" bottom="0.75" header="0.3" footer="0.3"/>
      <pageSetup paperSize="9" orientation="portrait" r:id="rId1"/>
      <headerFooter differentFirst="1">
        <oddHeader>&amp;L&amp;"Arial,Italic"&amp;7
&amp;R&amp;"Arial,Italic"&amp;7Годишен статистички извештај
&amp;K1F5F9EAnnual Statistical Report</oddHeader>
        <oddFooter>&amp;R&amp;P</oddFooter>
      </headerFooter>
    </customSheetView>
  </customSheetViews>
  <mergeCells count="9">
    <mergeCell ref="B2:H2"/>
    <mergeCell ref="B13:H13"/>
    <mergeCell ref="C23:H24"/>
    <mergeCell ref="B29:H29"/>
    <mergeCell ref="E33:F33"/>
    <mergeCell ref="B30:H30"/>
    <mergeCell ref="B31:H31"/>
    <mergeCell ref="E32:F32"/>
    <mergeCell ref="B27:H27"/>
  </mergeCells>
  <hyperlinks>
    <hyperlink ref="B35" location="'2 Содржина'!A1" display="Содржина / Table of Contents" xr:uid="{00000000-0004-0000-0200-000000000000}"/>
    <hyperlink ref="E32" r:id="rId2" xr:uid="{F6055255-DB8A-4C95-8D15-68CC7AE4FA81}"/>
  </hyperlinks>
  <pageMargins left="0.25" right="0.25" top="0.75" bottom="0.75" header="0.3" footer="0.3"/>
  <pageSetup paperSize="9" orientation="portrait" r:id="rId3"/>
  <headerFooter differentFirst="1">
    <oddHeader xml:space="preserve">&amp;L&amp;"Arial,Italic"&amp;7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35783-1BFC-4410-95DE-D0840D62059A}">
  <sheetPr>
    <tabColor rgb="FF1F5F9E"/>
  </sheetPr>
  <dimension ref="B1:G242"/>
  <sheetViews>
    <sheetView showGridLines="0" zoomScaleNormal="100" workbookViewId="0">
      <selection activeCell="B164" sqref="B164:C165"/>
    </sheetView>
  </sheetViews>
  <sheetFormatPr defaultColWidth="9.140625" defaultRowHeight="11.25" x14ac:dyDescent="0.2"/>
  <cols>
    <col min="1" max="1" width="1" style="7" customWidth="1"/>
    <col min="2" max="2" width="17" style="7" customWidth="1"/>
    <col min="3" max="3" width="40" style="7" bestFit="1" customWidth="1"/>
    <col min="4" max="4" width="7.140625" style="7" customWidth="1"/>
    <col min="5" max="5" width="10.85546875" style="7" customWidth="1"/>
    <col min="6" max="6" width="11.42578125" style="7" customWidth="1"/>
    <col min="7" max="7" width="12.140625" style="7" customWidth="1"/>
    <col min="8" max="8" width="1.28515625" style="7" customWidth="1"/>
    <col min="9" max="9" width="9.140625" style="7" customWidth="1"/>
    <col min="10" max="10" width="35.7109375" style="7" customWidth="1"/>
    <col min="11" max="16384" width="9.140625" style="7"/>
  </cols>
  <sheetData>
    <row r="1" spans="2:7" x14ac:dyDescent="0.2">
      <c r="B1" s="7" t="s">
        <v>509</v>
      </c>
      <c r="G1" s="34" t="s">
        <v>12</v>
      </c>
    </row>
    <row r="2" spans="2:7" ht="36.75" customHeight="1" x14ac:dyDescent="0.2">
      <c r="B2" s="10" t="s">
        <v>237</v>
      </c>
      <c r="C2" s="10" t="s">
        <v>233</v>
      </c>
      <c r="D2" s="10" t="s">
        <v>234</v>
      </c>
      <c r="E2" s="10" t="s">
        <v>538</v>
      </c>
      <c r="F2" s="10" t="s">
        <v>539</v>
      </c>
      <c r="G2" s="10" t="s">
        <v>540</v>
      </c>
    </row>
    <row r="3" spans="2:7" x14ac:dyDescent="0.2">
      <c r="B3" s="96" t="s">
        <v>541</v>
      </c>
      <c r="C3" s="96"/>
      <c r="D3" s="96"/>
      <c r="E3" s="96"/>
      <c r="F3" s="96"/>
      <c r="G3" s="96"/>
    </row>
    <row r="4" spans="2:7" x14ac:dyDescent="0.2">
      <c r="B4" s="95" t="s">
        <v>254</v>
      </c>
      <c r="C4" s="95"/>
      <c r="D4" s="95"/>
      <c r="E4" s="95"/>
      <c r="F4" s="95"/>
      <c r="G4" s="95"/>
    </row>
    <row r="5" spans="2:7" x14ac:dyDescent="0.2">
      <c r="B5" s="95" t="s">
        <v>232</v>
      </c>
      <c r="C5" s="95"/>
      <c r="D5" s="95"/>
      <c r="E5" s="95"/>
      <c r="F5" s="95"/>
      <c r="G5" s="95"/>
    </row>
    <row r="6" spans="2:7" ht="22.5" x14ac:dyDescent="0.2">
      <c r="B6" s="39" t="s">
        <v>224</v>
      </c>
      <c r="C6" s="43" t="s">
        <v>542</v>
      </c>
      <c r="D6" s="14" t="s">
        <v>241</v>
      </c>
      <c r="E6" s="14">
        <v>1799213.611111111</v>
      </c>
      <c r="F6" s="14">
        <v>11171520.956807068</v>
      </c>
      <c r="G6" s="38">
        <f t="shared" ref="G6:G69" si="0">F6/$F$236</f>
        <v>1.8750512958066263E-4</v>
      </c>
    </row>
    <row r="7" spans="2:7" ht="22.5" x14ac:dyDescent="0.2">
      <c r="B7" s="41" t="s">
        <v>224</v>
      </c>
      <c r="C7" s="22" t="s">
        <v>543</v>
      </c>
      <c r="D7" s="23" t="s">
        <v>241</v>
      </c>
      <c r="E7" s="23">
        <v>2023456.6666666667</v>
      </c>
      <c r="F7" s="23">
        <v>24124817.249962535</v>
      </c>
      <c r="G7" s="40">
        <f t="shared" si="0"/>
        <v>4.0491594672323826E-4</v>
      </c>
    </row>
    <row r="8" spans="2:7" ht="22.5" x14ac:dyDescent="0.2">
      <c r="B8" s="39" t="s">
        <v>224</v>
      </c>
      <c r="C8" s="43" t="s">
        <v>544</v>
      </c>
      <c r="D8" s="14" t="s">
        <v>241</v>
      </c>
      <c r="E8" s="14">
        <v>3388535</v>
      </c>
      <c r="F8" s="14">
        <v>985487.89533814206</v>
      </c>
      <c r="G8" s="38">
        <f t="shared" si="0"/>
        <v>1.6540633654986755E-5</v>
      </c>
    </row>
    <row r="9" spans="2:7" ht="22.5" x14ac:dyDescent="0.2">
      <c r="B9" s="41" t="s">
        <v>224</v>
      </c>
      <c r="C9" s="22" t="s">
        <v>545</v>
      </c>
      <c r="D9" s="23" t="s">
        <v>241</v>
      </c>
      <c r="E9" s="23">
        <v>325712</v>
      </c>
      <c r="F9" s="23">
        <v>7334011.9418063909</v>
      </c>
      <c r="G9" s="40">
        <f t="shared" si="0"/>
        <v>1.2309558070126652E-4</v>
      </c>
    </row>
    <row r="10" spans="2:7" ht="22.5" x14ac:dyDescent="0.2">
      <c r="B10" s="39" t="s">
        <v>224</v>
      </c>
      <c r="C10" s="43" t="s">
        <v>546</v>
      </c>
      <c r="D10" s="14" t="s">
        <v>241</v>
      </c>
      <c r="E10" s="14">
        <v>24612.5</v>
      </c>
      <c r="F10" s="14">
        <v>857539.25693438528</v>
      </c>
      <c r="G10" s="38">
        <f t="shared" si="0"/>
        <v>1.4393117115714861E-5</v>
      </c>
    </row>
    <row r="11" spans="2:7" ht="22.5" x14ac:dyDescent="0.2">
      <c r="B11" s="41" t="s">
        <v>224</v>
      </c>
      <c r="C11" s="22" t="s">
        <v>547</v>
      </c>
      <c r="D11" s="23" t="s">
        <v>241</v>
      </c>
      <c r="E11" s="23">
        <v>1245067</v>
      </c>
      <c r="F11" s="23">
        <v>50508319.69236894</v>
      </c>
      <c r="G11" s="40">
        <f t="shared" si="0"/>
        <v>8.4774213515202105E-4</v>
      </c>
    </row>
    <row r="12" spans="2:7" ht="22.5" x14ac:dyDescent="0.2">
      <c r="B12" s="39" t="s">
        <v>224</v>
      </c>
      <c r="C12" s="43" t="s">
        <v>548</v>
      </c>
      <c r="D12" s="14" t="s">
        <v>241</v>
      </c>
      <c r="E12" s="14">
        <v>1458780</v>
      </c>
      <c r="F12" s="14">
        <v>68557783.888886228</v>
      </c>
      <c r="G12" s="38">
        <f t="shared" si="0"/>
        <v>1.1506880935505802E-3</v>
      </c>
    </row>
    <row r="13" spans="2:7" ht="22.5" x14ac:dyDescent="0.2">
      <c r="B13" s="41" t="s">
        <v>224</v>
      </c>
      <c r="C13" s="22" t="s">
        <v>549</v>
      </c>
      <c r="D13" s="23" t="s">
        <v>241</v>
      </c>
      <c r="E13" s="23">
        <v>153704</v>
      </c>
      <c r="F13" s="23">
        <v>7933413.6111440454</v>
      </c>
      <c r="G13" s="40">
        <f t="shared" si="0"/>
        <v>1.3315606289653466E-4</v>
      </c>
    </row>
    <row r="14" spans="2:7" x14ac:dyDescent="0.2">
      <c r="B14" s="39" t="s">
        <v>224</v>
      </c>
      <c r="C14" s="43" t="s">
        <v>550</v>
      </c>
      <c r="D14" s="14" t="s">
        <v>241</v>
      </c>
      <c r="E14" s="14">
        <v>3493685.3709999998</v>
      </c>
      <c r="F14" s="14">
        <v>219572938.29092532</v>
      </c>
      <c r="G14" s="38">
        <f t="shared" si="0"/>
        <v>3.6853578313846619E-3</v>
      </c>
    </row>
    <row r="15" spans="2:7" x14ac:dyDescent="0.2">
      <c r="B15" s="41" t="s">
        <v>224</v>
      </c>
      <c r="C15" s="22" t="s">
        <v>551</v>
      </c>
      <c r="D15" s="23" t="s">
        <v>241</v>
      </c>
      <c r="E15" s="23">
        <v>1219684.7324999999</v>
      </c>
      <c r="F15" s="23">
        <v>76360428.99326174</v>
      </c>
      <c r="G15" s="40">
        <f t="shared" si="0"/>
        <v>1.2816493106511391E-3</v>
      </c>
    </row>
    <row r="16" spans="2:7" x14ac:dyDescent="0.2">
      <c r="B16" s="39" t="s">
        <v>224</v>
      </c>
      <c r="C16" s="43" t="s">
        <v>552</v>
      </c>
      <c r="D16" s="14" t="s">
        <v>241</v>
      </c>
      <c r="E16" s="14">
        <v>813169.44000000006</v>
      </c>
      <c r="F16" s="14">
        <v>50796490.071118072</v>
      </c>
      <c r="G16" s="38">
        <f t="shared" si="0"/>
        <v>8.5257884668105783E-4</v>
      </c>
    </row>
    <row r="17" spans="2:7" x14ac:dyDescent="0.2">
      <c r="B17" s="41" t="s">
        <v>224</v>
      </c>
      <c r="C17" s="22" t="s">
        <v>553</v>
      </c>
      <c r="D17" s="23" t="s">
        <v>241</v>
      </c>
      <c r="E17" s="23">
        <v>3079626.1720000003</v>
      </c>
      <c r="F17" s="23">
        <v>192527382.54729348</v>
      </c>
      <c r="G17" s="40">
        <f t="shared" si="0"/>
        <v>3.2314196027497565E-3</v>
      </c>
    </row>
    <row r="18" spans="2:7" x14ac:dyDescent="0.2">
      <c r="B18" s="39" t="s">
        <v>224</v>
      </c>
      <c r="C18" s="43" t="s">
        <v>554</v>
      </c>
      <c r="D18" s="14" t="s">
        <v>241</v>
      </c>
      <c r="E18" s="14">
        <v>2269286.5019999999</v>
      </c>
      <c r="F18" s="14">
        <v>141682652.07436377</v>
      </c>
      <c r="G18" s="38">
        <f t="shared" si="0"/>
        <v>2.3780310791386111E-3</v>
      </c>
    </row>
    <row r="19" spans="2:7" x14ac:dyDescent="0.2">
      <c r="B19" s="41" t="s">
        <v>224</v>
      </c>
      <c r="C19" s="22" t="s">
        <v>555</v>
      </c>
      <c r="D19" s="23" t="s">
        <v>241</v>
      </c>
      <c r="E19" s="23">
        <v>1137600.9609999999</v>
      </c>
      <c r="F19" s="23">
        <v>70933135.576376081</v>
      </c>
      <c r="G19" s="40">
        <f t="shared" si="0"/>
        <v>1.1905564899564469E-3</v>
      </c>
    </row>
    <row r="20" spans="2:7" x14ac:dyDescent="0.2">
      <c r="B20" s="39" t="s">
        <v>224</v>
      </c>
      <c r="C20" s="43" t="s">
        <v>556</v>
      </c>
      <c r="D20" s="14" t="s">
        <v>241</v>
      </c>
      <c r="E20" s="14">
        <v>1951457.4948</v>
      </c>
      <c r="F20" s="14">
        <v>121439403.59361733</v>
      </c>
      <c r="G20" s="38">
        <f t="shared" si="0"/>
        <v>2.0382641893667134E-3</v>
      </c>
    </row>
    <row r="21" spans="2:7" x14ac:dyDescent="0.2">
      <c r="B21" s="41" t="s">
        <v>224</v>
      </c>
      <c r="C21" s="22" t="s">
        <v>557</v>
      </c>
      <c r="D21" s="23" t="s">
        <v>241</v>
      </c>
      <c r="E21" s="23">
        <v>2276711.514</v>
      </c>
      <c r="F21" s="23">
        <v>141903511.87306628</v>
      </c>
      <c r="G21" s="40">
        <f t="shared" si="0"/>
        <v>2.3817380359025995E-3</v>
      </c>
    </row>
    <row r="22" spans="2:7" x14ac:dyDescent="0.2">
      <c r="B22" s="39" t="s">
        <v>224</v>
      </c>
      <c r="C22" s="43" t="s">
        <v>558</v>
      </c>
      <c r="D22" s="14" t="s">
        <v>241</v>
      </c>
      <c r="E22" s="14">
        <v>2113649.2909999997</v>
      </c>
      <c r="F22" s="14">
        <v>134566564.15675637</v>
      </c>
      <c r="G22" s="38">
        <f t="shared" si="0"/>
        <v>2.2585931805519069E-3</v>
      </c>
    </row>
    <row r="23" spans="2:7" x14ac:dyDescent="0.2">
      <c r="B23" s="41" t="s">
        <v>224</v>
      </c>
      <c r="C23" s="22" t="s">
        <v>559</v>
      </c>
      <c r="D23" s="23" t="s">
        <v>241</v>
      </c>
      <c r="E23" s="23">
        <v>1219515.78</v>
      </c>
      <c r="F23" s="23">
        <v>77925817.167354271</v>
      </c>
      <c r="G23" s="40">
        <f t="shared" si="0"/>
        <v>1.3079231111087579E-3</v>
      </c>
    </row>
    <row r="24" spans="2:7" x14ac:dyDescent="0.2">
      <c r="B24" s="39" t="s">
        <v>224</v>
      </c>
      <c r="C24" s="43" t="s">
        <v>560</v>
      </c>
      <c r="D24" s="14" t="s">
        <v>241</v>
      </c>
      <c r="E24" s="14">
        <v>4378099.1400000006</v>
      </c>
      <c r="F24" s="14">
        <v>278041361.4532389</v>
      </c>
      <c r="G24" s="38">
        <f t="shared" si="0"/>
        <v>4.6667039975704337E-3</v>
      </c>
    </row>
    <row r="25" spans="2:7" x14ac:dyDescent="0.2">
      <c r="B25" s="41" t="s">
        <v>224</v>
      </c>
      <c r="C25" s="22" t="s">
        <v>561</v>
      </c>
      <c r="D25" s="23" t="s">
        <v>241</v>
      </c>
      <c r="E25" s="23">
        <v>972578.16</v>
      </c>
      <c r="F25" s="23">
        <v>61639373.780652367</v>
      </c>
      <c r="G25" s="40">
        <f t="shared" si="0"/>
        <v>1.0345680604009204E-3</v>
      </c>
    </row>
    <row r="26" spans="2:7" x14ac:dyDescent="0.2">
      <c r="B26" s="39" t="s">
        <v>224</v>
      </c>
      <c r="C26" s="43" t="s">
        <v>562</v>
      </c>
      <c r="D26" s="14" t="s">
        <v>241</v>
      </c>
      <c r="E26" s="14">
        <v>2759037.0660000001</v>
      </c>
      <c r="F26" s="14">
        <v>174466450.03413302</v>
      </c>
      <c r="G26" s="38">
        <f t="shared" si="0"/>
        <v>2.9282811577411318E-3</v>
      </c>
    </row>
    <row r="27" spans="2:7" x14ac:dyDescent="0.2">
      <c r="B27" s="41" t="s">
        <v>224</v>
      </c>
      <c r="C27" s="22" t="s">
        <v>563</v>
      </c>
      <c r="D27" s="23" t="s">
        <v>241</v>
      </c>
      <c r="E27" s="23">
        <v>1462088.061</v>
      </c>
      <c r="F27" s="23">
        <v>92250528.501205415</v>
      </c>
      <c r="G27" s="40">
        <f t="shared" si="0"/>
        <v>1.5483520433234651E-3</v>
      </c>
    </row>
    <row r="28" spans="2:7" x14ac:dyDescent="0.2">
      <c r="B28" s="39" t="s">
        <v>224</v>
      </c>
      <c r="C28" s="43" t="s">
        <v>564</v>
      </c>
      <c r="D28" s="14" t="s">
        <v>241</v>
      </c>
      <c r="E28" s="14">
        <v>194523.51479999998</v>
      </c>
      <c r="F28" s="14">
        <v>12235586.445557402</v>
      </c>
      <c r="G28" s="38">
        <f t="shared" si="0"/>
        <v>2.0536462589471394E-4</v>
      </c>
    </row>
    <row r="29" spans="2:7" x14ac:dyDescent="0.2">
      <c r="B29" s="41" t="s">
        <v>224</v>
      </c>
      <c r="C29" s="22" t="s">
        <v>565</v>
      </c>
      <c r="D29" s="23" t="s">
        <v>241</v>
      </c>
      <c r="E29" s="23">
        <v>3209294.6424000002</v>
      </c>
      <c r="F29" s="23">
        <v>201204589.06526873</v>
      </c>
      <c r="G29" s="40">
        <f t="shared" si="0"/>
        <v>3.3770596403813143E-3</v>
      </c>
    </row>
    <row r="30" spans="2:7" x14ac:dyDescent="0.2">
      <c r="B30" s="39" t="s">
        <v>224</v>
      </c>
      <c r="C30" s="43" t="s">
        <v>566</v>
      </c>
      <c r="D30" s="14" t="s">
        <v>241</v>
      </c>
      <c r="E30" s="14">
        <v>4378319.2170000002</v>
      </c>
      <c r="F30" s="14">
        <v>271087102.65604019</v>
      </c>
      <c r="G30" s="38">
        <f t="shared" si="0"/>
        <v>4.5499822725745482E-3</v>
      </c>
    </row>
    <row r="31" spans="2:7" x14ac:dyDescent="0.2">
      <c r="B31" s="41" t="s">
        <v>224</v>
      </c>
      <c r="C31" s="22" t="s">
        <v>567</v>
      </c>
      <c r="D31" s="23" t="s">
        <v>241</v>
      </c>
      <c r="E31" s="23">
        <v>1623703.4700000002</v>
      </c>
      <c r="F31" s="23">
        <v>103700968.26761912</v>
      </c>
      <c r="G31" s="40">
        <f t="shared" si="0"/>
        <v>1.7405386041738698E-3</v>
      </c>
    </row>
    <row r="32" spans="2:7" x14ac:dyDescent="0.2">
      <c r="B32" s="39" t="s">
        <v>224</v>
      </c>
      <c r="C32" s="43" t="s">
        <v>568</v>
      </c>
      <c r="D32" s="14" t="s">
        <v>241</v>
      </c>
      <c r="E32" s="14">
        <v>2431374.4500000002</v>
      </c>
      <c r="F32" s="14">
        <v>155568226.99262685</v>
      </c>
      <c r="G32" s="38">
        <f t="shared" si="0"/>
        <v>2.6110894544858348E-3</v>
      </c>
    </row>
    <row r="33" spans="2:7" x14ac:dyDescent="0.2">
      <c r="B33" s="41" t="s">
        <v>224</v>
      </c>
      <c r="C33" s="22" t="s">
        <v>569</v>
      </c>
      <c r="D33" s="23" t="s">
        <v>241</v>
      </c>
      <c r="E33" s="23">
        <v>1134606.48</v>
      </c>
      <c r="F33" s="23">
        <v>72430867.132077768</v>
      </c>
      <c r="G33" s="40">
        <f t="shared" si="0"/>
        <v>1.2156947276695288E-3</v>
      </c>
    </row>
    <row r="34" spans="2:7" x14ac:dyDescent="0.2">
      <c r="B34" s="39" t="s">
        <v>224</v>
      </c>
      <c r="C34" s="43" t="s">
        <v>570</v>
      </c>
      <c r="D34" s="14" t="s">
        <v>241</v>
      </c>
      <c r="E34" s="14">
        <v>1945077.4919999999</v>
      </c>
      <c r="F34" s="14">
        <v>123676172.73160665</v>
      </c>
      <c r="G34" s="38">
        <f t="shared" si="0"/>
        <v>2.0758065874593528E-3</v>
      </c>
    </row>
    <row r="35" spans="2:7" x14ac:dyDescent="0.2">
      <c r="B35" s="41" t="s">
        <v>224</v>
      </c>
      <c r="C35" s="22" t="s">
        <v>571</v>
      </c>
      <c r="D35" s="23" t="s">
        <v>241</v>
      </c>
      <c r="E35" s="23">
        <v>2431382.34</v>
      </c>
      <c r="F35" s="23">
        <v>154344661.44119716</v>
      </c>
      <c r="G35" s="40">
        <f t="shared" si="0"/>
        <v>2.5905528759699557E-3</v>
      </c>
    </row>
    <row r="36" spans="2:7" x14ac:dyDescent="0.2">
      <c r="B36" s="39" t="s">
        <v>224</v>
      </c>
      <c r="C36" s="43" t="s">
        <v>572</v>
      </c>
      <c r="D36" s="14" t="s">
        <v>241</v>
      </c>
      <c r="E36" s="14">
        <v>1378565.4195000001</v>
      </c>
      <c r="F36" s="14">
        <v>87372634.623598382</v>
      </c>
      <c r="G36" s="38">
        <f t="shared" si="0"/>
        <v>1.4664804586808993E-3</v>
      </c>
    </row>
    <row r="37" spans="2:7" x14ac:dyDescent="0.2">
      <c r="B37" s="41" t="s">
        <v>224</v>
      </c>
      <c r="C37" s="22" t="s">
        <v>573</v>
      </c>
      <c r="D37" s="23" t="s">
        <v>241</v>
      </c>
      <c r="E37" s="23">
        <v>1296737.2479999999</v>
      </c>
      <c r="F37" s="23">
        <v>81657838.918907925</v>
      </c>
      <c r="G37" s="40">
        <f t="shared" si="0"/>
        <v>1.3705621398344332E-3</v>
      </c>
    </row>
    <row r="38" spans="2:7" x14ac:dyDescent="0.2">
      <c r="B38" s="39" t="s">
        <v>224</v>
      </c>
      <c r="C38" s="43" t="s">
        <v>574</v>
      </c>
      <c r="D38" s="14" t="s">
        <v>241</v>
      </c>
      <c r="E38" s="14">
        <v>2276711.514</v>
      </c>
      <c r="F38" s="14">
        <v>142214668.81749064</v>
      </c>
      <c r="G38" s="38">
        <f t="shared" si="0"/>
        <v>2.3869605587273596E-3</v>
      </c>
    </row>
    <row r="39" spans="2:7" x14ac:dyDescent="0.2">
      <c r="B39" s="41" t="s">
        <v>224</v>
      </c>
      <c r="C39" s="22" t="s">
        <v>575</v>
      </c>
      <c r="D39" s="23" t="s">
        <v>241</v>
      </c>
      <c r="E39" s="23">
        <v>2276230.3059999999</v>
      </c>
      <c r="F39" s="23">
        <v>141599302.3963666</v>
      </c>
      <c r="G39" s="40">
        <f t="shared" si="0"/>
        <v>2.3766321208200623E-3</v>
      </c>
    </row>
    <row r="40" spans="2:7" x14ac:dyDescent="0.2">
      <c r="B40" s="39" t="s">
        <v>224</v>
      </c>
      <c r="C40" s="43" t="s">
        <v>576</v>
      </c>
      <c r="D40" s="14" t="s">
        <v>241</v>
      </c>
      <c r="E40" s="14">
        <v>5691639.9399999995</v>
      </c>
      <c r="F40" s="14">
        <v>353768193.77363873</v>
      </c>
      <c r="G40" s="38">
        <f t="shared" si="0"/>
        <v>5.9377188899802091E-3</v>
      </c>
    </row>
    <row r="41" spans="2:7" x14ac:dyDescent="0.2">
      <c r="B41" s="41" t="s">
        <v>224</v>
      </c>
      <c r="C41" s="22" t="s">
        <v>577</v>
      </c>
      <c r="D41" s="23" t="s">
        <v>241</v>
      </c>
      <c r="E41" s="23">
        <v>4385031.7680000002</v>
      </c>
      <c r="F41" s="23">
        <v>271459175.52160054</v>
      </c>
      <c r="G41" s="40">
        <f t="shared" si="0"/>
        <v>4.5562272208801618E-3</v>
      </c>
    </row>
    <row r="42" spans="2:7" x14ac:dyDescent="0.2">
      <c r="B42" s="39" t="s">
        <v>224</v>
      </c>
      <c r="C42" s="43" t="s">
        <v>578</v>
      </c>
      <c r="D42" s="14" t="s">
        <v>241</v>
      </c>
      <c r="E42" s="14">
        <v>4438787.951235</v>
      </c>
      <c r="F42" s="14">
        <v>273901863.0264653</v>
      </c>
      <c r="G42" s="38">
        <f t="shared" si="0"/>
        <v>4.59722579563964E-3</v>
      </c>
    </row>
    <row r="43" spans="2:7" x14ac:dyDescent="0.2">
      <c r="B43" s="41" t="s">
        <v>224</v>
      </c>
      <c r="C43" s="22" t="s">
        <v>579</v>
      </c>
      <c r="D43" s="23" t="s">
        <v>241</v>
      </c>
      <c r="E43" s="23">
        <v>11720209.938255001</v>
      </c>
      <c r="F43" s="23">
        <v>721451007.70967937</v>
      </c>
      <c r="G43" s="40">
        <f t="shared" si="0"/>
        <v>1.2108983656721908E-2</v>
      </c>
    </row>
    <row r="44" spans="2:7" x14ac:dyDescent="0.2">
      <c r="B44" s="39" t="s">
        <v>224</v>
      </c>
      <c r="C44" s="43" t="s">
        <v>580</v>
      </c>
      <c r="D44" s="14" t="s">
        <v>241</v>
      </c>
      <c r="E44" s="14">
        <v>7074709.8899999997</v>
      </c>
      <c r="F44" s="14">
        <v>454716730.59006548</v>
      </c>
      <c r="G44" s="38">
        <f t="shared" si="0"/>
        <v>7.632060112623568E-3</v>
      </c>
    </row>
    <row r="45" spans="2:7" x14ac:dyDescent="0.2">
      <c r="B45" s="41" t="s">
        <v>224</v>
      </c>
      <c r="C45" s="22" t="s">
        <v>581</v>
      </c>
      <c r="D45" s="23" t="s">
        <v>241</v>
      </c>
      <c r="E45" s="23">
        <v>3246885.1939000003</v>
      </c>
      <c r="F45" s="23">
        <v>206702598.8440997</v>
      </c>
      <c r="G45" s="40">
        <f t="shared" si="0"/>
        <v>3.4693393791922857E-3</v>
      </c>
    </row>
    <row r="46" spans="2:7" x14ac:dyDescent="0.2">
      <c r="B46" s="39" t="s">
        <v>224</v>
      </c>
      <c r="C46" s="43" t="s">
        <v>582</v>
      </c>
      <c r="D46" s="14" t="s">
        <v>241</v>
      </c>
      <c r="E46" s="14">
        <v>7147359.871704</v>
      </c>
      <c r="F46" s="14">
        <v>454030807.18946004</v>
      </c>
      <c r="G46" s="38">
        <f t="shared" si="0"/>
        <v>7.6205474317083905E-3</v>
      </c>
    </row>
    <row r="47" spans="2:7" x14ac:dyDescent="0.2">
      <c r="B47" s="41" t="s">
        <v>224</v>
      </c>
      <c r="C47" s="22" t="s">
        <v>583</v>
      </c>
      <c r="D47" s="23" t="s">
        <v>241</v>
      </c>
      <c r="E47" s="23">
        <v>2439222.7050000001</v>
      </c>
      <c r="F47" s="23">
        <v>154616183.92074728</v>
      </c>
      <c r="G47" s="40">
        <f t="shared" si="0"/>
        <v>2.5951101656988074E-3</v>
      </c>
    </row>
    <row r="48" spans="2:7" x14ac:dyDescent="0.2">
      <c r="B48" s="39" t="s">
        <v>224</v>
      </c>
      <c r="C48" s="43" t="s">
        <v>584</v>
      </c>
      <c r="D48" s="14" t="s">
        <v>241</v>
      </c>
      <c r="E48" s="14">
        <v>2434167.9300000002</v>
      </c>
      <c r="F48" s="14">
        <v>154075402.43449843</v>
      </c>
      <c r="G48" s="38">
        <f t="shared" si="0"/>
        <v>2.5860335768398725E-3</v>
      </c>
    </row>
    <row r="49" spans="2:7" x14ac:dyDescent="0.2">
      <c r="B49" s="41" t="s">
        <v>224</v>
      </c>
      <c r="C49" s="22" t="s">
        <v>585</v>
      </c>
      <c r="D49" s="23" t="s">
        <v>241</v>
      </c>
      <c r="E49" s="23">
        <v>3079611.2</v>
      </c>
      <c r="F49" s="23">
        <v>194649690.56095567</v>
      </c>
      <c r="G49" s="40">
        <f t="shared" si="0"/>
        <v>3.267040861542574E-3</v>
      </c>
    </row>
    <row r="50" spans="2:7" x14ac:dyDescent="0.2">
      <c r="B50" s="39" t="s">
        <v>224</v>
      </c>
      <c r="C50" s="43" t="s">
        <v>586</v>
      </c>
      <c r="D50" s="14" t="s">
        <v>241</v>
      </c>
      <c r="E50" s="14">
        <v>1444432.3618999999</v>
      </c>
      <c r="F50" s="14">
        <v>91039890.88806729</v>
      </c>
      <c r="G50" s="38">
        <f t="shared" si="0"/>
        <v>1.5280324500107593E-3</v>
      </c>
    </row>
    <row r="51" spans="2:7" x14ac:dyDescent="0.2">
      <c r="B51" s="41" t="s">
        <v>224</v>
      </c>
      <c r="C51" s="22" t="s">
        <v>587</v>
      </c>
      <c r="D51" s="23" t="s">
        <v>241</v>
      </c>
      <c r="E51" s="23">
        <v>1989788.4701640001</v>
      </c>
      <c r="F51" s="23">
        <v>124962666.54525518</v>
      </c>
      <c r="G51" s="40">
        <f t="shared" si="0"/>
        <v>2.0973993670070565E-3</v>
      </c>
    </row>
    <row r="52" spans="2:7" x14ac:dyDescent="0.2">
      <c r="B52" s="39" t="s">
        <v>224</v>
      </c>
      <c r="C52" s="43" t="s">
        <v>588</v>
      </c>
      <c r="D52" s="14" t="s">
        <v>241</v>
      </c>
      <c r="E52" s="14">
        <v>2204716.745778</v>
      </c>
      <c r="F52" s="14">
        <v>138262056.5983873</v>
      </c>
      <c r="G52" s="38">
        <f t="shared" si="0"/>
        <v>2.3206190937477421E-3</v>
      </c>
    </row>
    <row r="53" spans="2:7" x14ac:dyDescent="0.2">
      <c r="B53" s="41" t="s">
        <v>224</v>
      </c>
      <c r="C53" s="22" t="s">
        <v>589</v>
      </c>
      <c r="D53" s="23" t="s">
        <v>241</v>
      </c>
      <c r="E53" s="23">
        <v>2302304.7415120001</v>
      </c>
      <c r="F53" s="23">
        <v>144278524.53643647</v>
      </c>
      <c r="G53" s="40">
        <f t="shared" si="0"/>
        <v>2.4216007420571803E-3</v>
      </c>
    </row>
    <row r="54" spans="2:7" x14ac:dyDescent="0.2">
      <c r="B54" s="39" t="s">
        <v>224</v>
      </c>
      <c r="C54" s="43" t="s">
        <v>590</v>
      </c>
      <c r="D54" s="14" t="s">
        <v>241</v>
      </c>
      <c r="E54" s="14">
        <v>2431398.105</v>
      </c>
      <c r="F54" s="14">
        <v>152259161.57308835</v>
      </c>
      <c r="G54" s="38">
        <f t="shared" si="0"/>
        <v>2.5555494127421554E-3</v>
      </c>
    </row>
    <row r="55" spans="2:7" x14ac:dyDescent="0.2">
      <c r="B55" s="41" t="s">
        <v>224</v>
      </c>
      <c r="C55" s="22" t="s">
        <v>591</v>
      </c>
      <c r="D55" s="23" t="s">
        <v>241</v>
      </c>
      <c r="E55" s="23">
        <v>1624716.4900000002</v>
      </c>
      <c r="F55" s="23">
        <v>101600227.2727962</v>
      </c>
      <c r="G55" s="40">
        <f t="shared" si="0"/>
        <v>1.7052793307076486E-3</v>
      </c>
    </row>
    <row r="56" spans="2:7" x14ac:dyDescent="0.2">
      <c r="B56" s="39" t="s">
        <v>224</v>
      </c>
      <c r="C56" s="43" t="s">
        <v>592</v>
      </c>
      <c r="D56" s="14" t="s">
        <v>241</v>
      </c>
      <c r="E56" s="14">
        <v>13009187.76</v>
      </c>
      <c r="F56" s="14">
        <v>811724464.82202196</v>
      </c>
      <c r="G56" s="38">
        <f t="shared" si="0"/>
        <v>1.3624152122948553E-2</v>
      </c>
    </row>
    <row r="57" spans="2:7" x14ac:dyDescent="0.2">
      <c r="B57" s="41" t="s">
        <v>224</v>
      </c>
      <c r="C57" s="22" t="s">
        <v>593</v>
      </c>
      <c r="D57" s="23" t="s">
        <v>241</v>
      </c>
      <c r="E57" s="23">
        <v>6504551.5599999996</v>
      </c>
      <c r="F57" s="23">
        <v>405573319.73149079</v>
      </c>
      <c r="G57" s="40">
        <f t="shared" si="0"/>
        <v>6.8072268910148222E-3</v>
      </c>
    </row>
    <row r="58" spans="2:7" x14ac:dyDescent="0.2">
      <c r="B58" s="39" t="s">
        <v>224</v>
      </c>
      <c r="C58" s="43" t="s">
        <v>594</v>
      </c>
      <c r="D58" s="14" t="s">
        <v>241</v>
      </c>
      <c r="E58" s="14">
        <v>2919447.5759999999</v>
      </c>
      <c r="F58" s="14">
        <v>181388820.47390795</v>
      </c>
      <c r="G58" s="38">
        <f t="shared" si="0"/>
        <v>3.0444676619184757E-3</v>
      </c>
    </row>
    <row r="59" spans="2:7" x14ac:dyDescent="0.2">
      <c r="B59" s="41" t="s">
        <v>224</v>
      </c>
      <c r="C59" s="22" t="s">
        <v>595</v>
      </c>
      <c r="D59" s="23" t="s">
        <v>241</v>
      </c>
      <c r="E59" s="23">
        <v>6506710.04</v>
      </c>
      <c r="F59" s="23">
        <v>403683227.30025303</v>
      </c>
      <c r="G59" s="40">
        <f t="shared" si="0"/>
        <v>6.7755031868201197E-3</v>
      </c>
    </row>
    <row r="60" spans="2:7" x14ac:dyDescent="0.2">
      <c r="B60" s="39" t="s">
        <v>224</v>
      </c>
      <c r="C60" s="43" t="s">
        <v>596</v>
      </c>
      <c r="D60" s="14" t="s">
        <v>241</v>
      </c>
      <c r="E60" s="14">
        <v>3252725.38</v>
      </c>
      <c r="F60" s="14">
        <v>201518049.33830062</v>
      </c>
      <c r="G60" s="38">
        <f t="shared" si="0"/>
        <v>3.3823208227521375E-3</v>
      </c>
    </row>
    <row r="61" spans="2:7" x14ac:dyDescent="0.2">
      <c r="B61" s="41" t="s">
        <v>224</v>
      </c>
      <c r="C61" s="22" t="s">
        <v>597</v>
      </c>
      <c r="D61" s="23" t="s">
        <v>241</v>
      </c>
      <c r="E61" s="23">
        <v>3578457.6739999996</v>
      </c>
      <c r="F61" s="23">
        <v>221380930.42670017</v>
      </c>
      <c r="G61" s="40">
        <f t="shared" si="0"/>
        <v>3.7157035471569368E-3</v>
      </c>
    </row>
    <row r="62" spans="2:7" x14ac:dyDescent="0.2">
      <c r="B62" s="39" t="s">
        <v>224</v>
      </c>
      <c r="C62" s="43" t="s">
        <v>598</v>
      </c>
      <c r="D62" s="14" t="s">
        <v>241</v>
      </c>
      <c r="E62" s="14">
        <v>9269799.9900000002</v>
      </c>
      <c r="F62" s="14">
        <v>572234983.37361491</v>
      </c>
      <c r="G62" s="38">
        <f t="shared" si="0"/>
        <v>9.6045108918387193E-3</v>
      </c>
    </row>
    <row r="63" spans="2:7" x14ac:dyDescent="0.2">
      <c r="B63" s="41" t="s">
        <v>224</v>
      </c>
      <c r="C63" s="22" t="s">
        <v>599</v>
      </c>
      <c r="D63" s="23" t="s">
        <v>241</v>
      </c>
      <c r="E63" s="23">
        <v>350265.54301199998</v>
      </c>
      <c r="F63" s="23">
        <v>21610382.799871128</v>
      </c>
      <c r="G63" s="40">
        <f t="shared" si="0"/>
        <v>3.627131563234947E-4</v>
      </c>
    </row>
    <row r="64" spans="2:7" x14ac:dyDescent="0.2">
      <c r="B64" s="39" t="s">
        <v>224</v>
      </c>
      <c r="C64" s="43" t="s">
        <v>600</v>
      </c>
      <c r="D64" s="14" t="s">
        <v>241</v>
      </c>
      <c r="E64" s="14">
        <v>972494.61</v>
      </c>
      <c r="F64" s="14">
        <v>59954195.576486088</v>
      </c>
      <c r="G64" s="38">
        <f t="shared" si="0"/>
        <v>1.006283679181891E-3</v>
      </c>
    </row>
    <row r="65" spans="2:7" x14ac:dyDescent="0.2">
      <c r="B65" s="41" t="s">
        <v>224</v>
      </c>
      <c r="C65" s="22" t="s">
        <v>601</v>
      </c>
      <c r="D65" s="23" t="s">
        <v>241</v>
      </c>
      <c r="E65" s="23">
        <v>7984714.2173939999</v>
      </c>
      <c r="F65" s="23">
        <v>509084208.27408201</v>
      </c>
      <c r="G65" s="40">
        <f t="shared" si="0"/>
        <v>8.5445751575784577E-3</v>
      </c>
    </row>
    <row r="66" spans="2:7" x14ac:dyDescent="0.2">
      <c r="B66" s="39" t="s">
        <v>224</v>
      </c>
      <c r="C66" s="43" t="s">
        <v>602</v>
      </c>
      <c r="D66" s="14" t="s">
        <v>241</v>
      </c>
      <c r="E66" s="14">
        <v>1626140.53</v>
      </c>
      <c r="F66" s="14">
        <v>101578699.08376376</v>
      </c>
      <c r="G66" s="38">
        <f t="shared" si="0"/>
        <v>1.7049179971086006E-3</v>
      </c>
    </row>
    <row r="67" spans="2:7" x14ac:dyDescent="0.2">
      <c r="B67" s="41" t="s">
        <v>224</v>
      </c>
      <c r="C67" s="22" t="s">
        <v>603</v>
      </c>
      <c r="D67" s="23" t="s">
        <v>241</v>
      </c>
      <c r="E67" s="23">
        <v>5408130.5756660001</v>
      </c>
      <c r="F67" s="23">
        <v>336470002.68142182</v>
      </c>
      <c r="G67" s="40">
        <f t="shared" si="0"/>
        <v>5.6473824555056482E-3</v>
      </c>
    </row>
    <row r="68" spans="2:7" x14ac:dyDescent="0.2">
      <c r="B68" s="39" t="s">
        <v>224</v>
      </c>
      <c r="C68" s="43" t="s">
        <v>604</v>
      </c>
      <c r="D68" s="14" t="s">
        <v>241</v>
      </c>
      <c r="E68" s="14">
        <v>982031.06103300001</v>
      </c>
      <c r="F68" s="14">
        <v>60680752.234042332</v>
      </c>
      <c r="G68" s="38">
        <f t="shared" si="0"/>
        <v>1.0184783571267743E-3</v>
      </c>
    </row>
    <row r="69" spans="2:7" x14ac:dyDescent="0.2">
      <c r="B69" s="41" t="s">
        <v>224</v>
      </c>
      <c r="C69" s="22" t="s">
        <v>605</v>
      </c>
      <c r="D69" s="23" t="s">
        <v>227</v>
      </c>
      <c r="E69" s="23">
        <v>286680000</v>
      </c>
      <c r="F69" s="23">
        <v>307586826.24657536</v>
      </c>
      <c r="G69" s="40">
        <f t="shared" si="0"/>
        <v>5.1626012192660933E-3</v>
      </c>
    </row>
    <row r="70" spans="2:7" x14ac:dyDescent="0.2">
      <c r="B70" s="39" t="s">
        <v>224</v>
      </c>
      <c r="C70" s="43" t="s">
        <v>606</v>
      </c>
      <c r="D70" s="14" t="s">
        <v>227</v>
      </c>
      <c r="E70" s="14">
        <v>1000000000</v>
      </c>
      <c r="F70" s="14">
        <v>1019946954.7653633</v>
      </c>
      <c r="G70" s="38">
        <f t="shared" ref="G70:G116" si="1">F70/$F$236</f>
        <v>1.7119001670238242E-2</v>
      </c>
    </row>
    <row r="71" spans="2:7" x14ac:dyDescent="0.2">
      <c r="B71" s="41" t="s">
        <v>224</v>
      </c>
      <c r="C71" s="22" t="s">
        <v>607</v>
      </c>
      <c r="D71" s="23" t="s">
        <v>241</v>
      </c>
      <c r="E71" s="23">
        <v>2013360.6065219999</v>
      </c>
      <c r="F71" s="23">
        <v>125062412.21888082</v>
      </c>
      <c r="G71" s="40">
        <f t="shared" si="1"/>
        <v>2.0990735191239078E-3</v>
      </c>
    </row>
    <row r="72" spans="2:7" x14ac:dyDescent="0.2">
      <c r="B72" s="39" t="s">
        <v>224</v>
      </c>
      <c r="C72" s="43" t="s">
        <v>608</v>
      </c>
      <c r="D72" s="14" t="s">
        <v>227</v>
      </c>
      <c r="E72" s="14">
        <v>1679750000</v>
      </c>
      <c r="F72" s="14">
        <v>1694377498.082469</v>
      </c>
      <c r="G72" s="38">
        <f t="shared" si="1"/>
        <v>2.843878408006097E-2</v>
      </c>
    </row>
    <row r="73" spans="2:7" x14ac:dyDescent="0.2">
      <c r="B73" s="41" t="s">
        <v>224</v>
      </c>
      <c r="C73" s="22" t="s">
        <v>609</v>
      </c>
      <c r="D73" s="23" t="s">
        <v>227</v>
      </c>
      <c r="E73" s="23">
        <v>1138330000</v>
      </c>
      <c r="F73" s="23">
        <v>1149528830.8398554</v>
      </c>
      <c r="G73" s="40">
        <f t="shared" si="1"/>
        <v>1.9293930810020961E-2</v>
      </c>
    </row>
    <row r="74" spans="2:7" x14ac:dyDescent="0.2">
      <c r="B74" s="39" t="s">
        <v>224</v>
      </c>
      <c r="C74" s="43" t="s">
        <v>610</v>
      </c>
      <c r="D74" s="14" t="s">
        <v>227</v>
      </c>
      <c r="E74" s="14">
        <v>388050000</v>
      </c>
      <c r="F74" s="14">
        <v>395424544.72602737</v>
      </c>
      <c r="G74" s="38">
        <f t="shared" si="1"/>
        <v>6.6368877420446993E-3</v>
      </c>
    </row>
    <row r="75" spans="2:7" x14ac:dyDescent="0.2">
      <c r="B75" s="41" t="s">
        <v>224</v>
      </c>
      <c r="C75" s="22" t="s">
        <v>611</v>
      </c>
      <c r="D75" s="23" t="s">
        <v>227</v>
      </c>
      <c r="E75" s="23">
        <v>746620000</v>
      </c>
      <c r="F75" s="23">
        <v>758541995.8942486</v>
      </c>
      <c r="G75" s="40">
        <f t="shared" si="1"/>
        <v>1.273152651124565E-2</v>
      </c>
    </row>
    <row r="76" spans="2:7" x14ac:dyDescent="0.2">
      <c r="B76" s="39" t="s">
        <v>224</v>
      </c>
      <c r="C76" s="43" t="s">
        <v>612</v>
      </c>
      <c r="D76" s="14" t="s">
        <v>227</v>
      </c>
      <c r="E76" s="14">
        <v>1220000000</v>
      </c>
      <c r="F76" s="14">
        <v>1225172170.7220612</v>
      </c>
      <c r="G76" s="38">
        <f t="shared" si="1"/>
        <v>2.0563544347995372E-2</v>
      </c>
    </row>
    <row r="77" spans="2:7" x14ac:dyDescent="0.2">
      <c r="B77" s="41" t="s">
        <v>224</v>
      </c>
      <c r="C77" s="22" t="s">
        <v>613</v>
      </c>
      <c r="D77" s="23" t="s">
        <v>227</v>
      </c>
      <c r="E77" s="23">
        <v>326000000</v>
      </c>
      <c r="F77" s="23">
        <v>333149653.05445451</v>
      </c>
      <c r="G77" s="40">
        <f t="shared" si="1"/>
        <v>5.5916530172792217E-3</v>
      </c>
    </row>
    <row r="78" spans="2:7" x14ac:dyDescent="0.2">
      <c r="B78" s="39" t="s">
        <v>224</v>
      </c>
      <c r="C78" s="43" t="s">
        <v>614</v>
      </c>
      <c r="D78" s="14" t="s">
        <v>227</v>
      </c>
      <c r="E78" s="14">
        <v>1100000000</v>
      </c>
      <c r="F78" s="14">
        <v>1119485093.2635193</v>
      </c>
      <c r="G78" s="38">
        <f t="shared" si="1"/>
        <v>1.8789670474376529E-2</v>
      </c>
    </row>
    <row r="79" spans="2:7" x14ac:dyDescent="0.2">
      <c r="B79" s="41" t="s">
        <v>224</v>
      </c>
      <c r="C79" s="22" t="s">
        <v>615</v>
      </c>
      <c r="D79" s="23" t="s">
        <v>227</v>
      </c>
      <c r="E79" s="23">
        <v>650000000</v>
      </c>
      <c r="F79" s="23">
        <v>658710911.58492756</v>
      </c>
      <c r="G79" s="40">
        <f t="shared" si="1"/>
        <v>1.1055940843728152E-2</v>
      </c>
    </row>
    <row r="80" spans="2:7" x14ac:dyDescent="0.2">
      <c r="B80" s="39" t="s">
        <v>224</v>
      </c>
      <c r="C80" s="43" t="s">
        <v>616</v>
      </c>
      <c r="D80" s="14" t="s">
        <v>227</v>
      </c>
      <c r="E80" s="14">
        <v>400000000</v>
      </c>
      <c r="F80" s="14">
        <v>404043715.84699452</v>
      </c>
      <c r="G80" s="38">
        <f t="shared" si="1"/>
        <v>6.781553701511042E-3</v>
      </c>
    </row>
    <row r="81" spans="2:7" x14ac:dyDescent="0.2">
      <c r="B81" s="41" t="s">
        <v>224</v>
      </c>
      <c r="C81" s="22" t="s">
        <v>617</v>
      </c>
      <c r="D81" s="23" t="s">
        <v>227</v>
      </c>
      <c r="E81" s="23">
        <v>500000000</v>
      </c>
      <c r="F81" s="23">
        <v>503620218.57923496</v>
      </c>
      <c r="G81" s="40">
        <f t="shared" si="1"/>
        <v>8.4528664189276632E-3</v>
      </c>
    </row>
    <row r="82" spans="2:7" x14ac:dyDescent="0.2">
      <c r="B82" s="39" t="s">
        <v>224</v>
      </c>
      <c r="C82" s="43" t="s">
        <v>618</v>
      </c>
      <c r="D82" s="14" t="s">
        <v>227</v>
      </c>
      <c r="E82" s="14">
        <v>500000000</v>
      </c>
      <c r="F82" s="14">
        <v>502634506.84425217</v>
      </c>
      <c r="G82" s="38">
        <f t="shared" si="1"/>
        <v>8.4363220283015586E-3</v>
      </c>
    </row>
    <row r="83" spans="2:7" x14ac:dyDescent="0.2">
      <c r="B83" s="41" t="s">
        <v>224</v>
      </c>
      <c r="C83" s="22" t="s">
        <v>619</v>
      </c>
      <c r="D83" s="23" t="s">
        <v>227</v>
      </c>
      <c r="E83" s="23">
        <v>280000000</v>
      </c>
      <c r="F83" s="23">
        <v>286723512.88066238</v>
      </c>
      <c r="G83" s="40">
        <f t="shared" si="1"/>
        <v>4.8124270315899002E-3</v>
      </c>
    </row>
    <row r="84" spans="2:7" x14ac:dyDescent="0.2">
      <c r="B84" s="39" t="s">
        <v>224</v>
      </c>
      <c r="C84" s="43" t="s">
        <v>620</v>
      </c>
      <c r="D84" s="14" t="s">
        <v>227</v>
      </c>
      <c r="E84" s="14">
        <v>450000000</v>
      </c>
      <c r="F84" s="14">
        <v>458849245.07476115</v>
      </c>
      <c r="G84" s="38">
        <f t="shared" si="1"/>
        <v>7.7014210946190122E-3</v>
      </c>
    </row>
    <row r="85" spans="2:7" x14ac:dyDescent="0.2">
      <c r="B85" s="41" t="s">
        <v>224</v>
      </c>
      <c r="C85" s="22" t="s">
        <v>621</v>
      </c>
      <c r="D85" s="23" t="s">
        <v>241</v>
      </c>
      <c r="E85" s="23">
        <v>3241759.0432920712</v>
      </c>
      <c r="F85" s="23">
        <v>203109618.29890195</v>
      </c>
      <c r="G85" s="40">
        <f t="shared" si="1"/>
        <v>3.4090340469718236E-3</v>
      </c>
    </row>
    <row r="86" spans="2:7" x14ac:dyDescent="0.2">
      <c r="B86" s="39" t="s">
        <v>224</v>
      </c>
      <c r="C86" s="43" t="s">
        <v>622</v>
      </c>
      <c r="D86" s="14" t="s">
        <v>227</v>
      </c>
      <c r="E86" s="14">
        <v>250000000</v>
      </c>
      <c r="F86" s="14">
        <v>254975980.23528275</v>
      </c>
      <c r="G86" s="38">
        <f t="shared" si="1"/>
        <v>4.2795698453970896E-3</v>
      </c>
    </row>
    <row r="87" spans="2:7" x14ac:dyDescent="0.2">
      <c r="B87" s="41" t="s">
        <v>224</v>
      </c>
      <c r="C87" s="22" t="s">
        <v>623</v>
      </c>
      <c r="D87" s="23" t="s">
        <v>241</v>
      </c>
      <c r="E87" s="23">
        <v>6504593.8799999999</v>
      </c>
      <c r="F87" s="23">
        <v>406449622.41808242</v>
      </c>
      <c r="G87" s="40">
        <f t="shared" si="1"/>
        <v>6.821934937433616E-3</v>
      </c>
    </row>
    <row r="88" spans="2:7" x14ac:dyDescent="0.2">
      <c r="B88" s="39" t="s">
        <v>224</v>
      </c>
      <c r="C88" s="43" t="s">
        <v>624</v>
      </c>
      <c r="D88" s="14" t="s">
        <v>241</v>
      </c>
      <c r="E88" s="14">
        <v>19513781.640000001</v>
      </c>
      <c r="F88" s="14">
        <v>1217495936.2440135</v>
      </c>
      <c r="G88" s="38">
        <f t="shared" si="1"/>
        <v>2.0434704833119748E-2</v>
      </c>
    </row>
    <row r="89" spans="2:7" x14ac:dyDescent="0.2">
      <c r="B89" s="41" t="s">
        <v>224</v>
      </c>
      <c r="C89" s="22" t="s">
        <v>625</v>
      </c>
      <c r="D89" s="23" t="s">
        <v>241</v>
      </c>
      <c r="E89" s="23">
        <v>6504477.5200000005</v>
      </c>
      <c r="F89" s="23">
        <v>404874373.32148862</v>
      </c>
      <c r="G89" s="40">
        <f t="shared" si="1"/>
        <v>6.7954956292032827E-3</v>
      </c>
    </row>
    <row r="90" spans="2:7" x14ac:dyDescent="0.2">
      <c r="B90" s="39" t="s">
        <v>224</v>
      </c>
      <c r="C90" s="43" t="s">
        <v>626</v>
      </c>
      <c r="D90" s="14" t="s">
        <v>227</v>
      </c>
      <c r="E90" s="14">
        <v>500000000</v>
      </c>
      <c r="F90" s="14">
        <v>502939345.28993839</v>
      </c>
      <c r="G90" s="38">
        <f t="shared" si="1"/>
        <v>8.4414385001302886E-3</v>
      </c>
    </row>
    <row r="91" spans="2:7" x14ac:dyDescent="0.2">
      <c r="B91" s="41" t="s">
        <v>224</v>
      </c>
      <c r="C91" s="22" t="s">
        <v>627</v>
      </c>
      <c r="D91" s="23" t="s">
        <v>227</v>
      </c>
      <c r="E91" s="23">
        <v>150000000</v>
      </c>
      <c r="F91" s="23">
        <v>150048099.22274959</v>
      </c>
      <c r="G91" s="40">
        <f t="shared" si="1"/>
        <v>2.5184384827162329E-3</v>
      </c>
    </row>
    <row r="92" spans="2:7" x14ac:dyDescent="0.2">
      <c r="B92" s="39" t="s">
        <v>224</v>
      </c>
      <c r="C92" s="43" t="s">
        <v>628</v>
      </c>
      <c r="D92" s="14" t="s">
        <v>227</v>
      </c>
      <c r="E92" s="14">
        <v>300000000</v>
      </c>
      <c r="F92" s="14">
        <v>315654003.90561569</v>
      </c>
      <c r="G92" s="38">
        <f t="shared" si="1"/>
        <v>5.2980024057434722E-3</v>
      </c>
    </row>
    <row r="93" spans="2:7" x14ac:dyDescent="0.2">
      <c r="B93" s="41" t="s">
        <v>224</v>
      </c>
      <c r="C93" s="22" t="s">
        <v>629</v>
      </c>
      <c r="D93" s="23" t="s">
        <v>227</v>
      </c>
      <c r="E93" s="23">
        <v>500000000</v>
      </c>
      <c r="F93" s="23">
        <v>524848970.1903764</v>
      </c>
      <c r="G93" s="40">
        <f t="shared" si="1"/>
        <v>8.8091741980629076E-3</v>
      </c>
    </row>
    <row r="94" spans="2:7" x14ac:dyDescent="0.2">
      <c r="B94" s="39" t="s">
        <v>224</v>
      </c>
      <c r="C94" s="43" t="s">
        <v>630</v>
      </c>
      <c r="D94" s="14" t="s">
        <v>227</v>
      </c>
      <c r="E94" s="14">
        <v>550000000</v>
      </c>
      <c r="F94" s="14">
        <v>576795797.75158834</v>
      </c>
      <c r="G94" s="38">
        <f t="shared" si="1"/>
        <v>9.6810605482589747E-3</v>
      </c>
    </row>
    <row r="95" spans="2:7" x14ac:dyDescent="0.2">
      <c r="B95" s="41" t="s">
        <v>224</v>
      </c>
      <c r="C95" s="22" t="s">
        <v>631</v>
      </c>
      <c r="D95" s="23" t="s">
        <v>227</v>
      </c>
      <c r="E95" s="23">
        <v>550000000</v>
      </c>
      <c r="F95" s="23">
        <v>574367690.78212845</v>
      </c>
      <c r="G95" s="40">
        <f t="shared" si="1"/>
        <v>9.6403066962360891E-3</v>
      </c>
    </row>
    <row r="96" spans="2:7" x14ac:dyDescent="0.2">
      <c r="B96" s="39" t="s">
        <v>224</v>
      </c>
      <c r="C96" s="43" t="s">
        <v>632</v>
      </c>
      <c r="D96" s="14" t="s">
        <v>227</v>
      </c>
      <c r="E96" s="14">
        <v>250000000</v>
      </c>
      <c r="F96" s="14">
        <v>259362439.66743493</v>
      </c>
      <c r="G96" s="38">
        <f t="shared" si="1"/>
        <v>4.3531930921694873E-3</v>
      </c>
    </row>
    <row r="97" spans="2:7" x14ac:dyDescent="0.2">
      <c r="B97" s="41" t="s">
        <v>224</v>
      </c>
      <c r="C97" s="22" t="s">
        <v>633</v>
      </c>
      <c r="D97" s="23" t="s">
        <v>241</v>
      </c>
      <c r="E97" s="23">
        <v>6504593.8799999999</v>
      </c>
      <c r="F97" s="23">
        <v>413411352.85727769</v>
      </c>
      <c r="G97" s="40">
        <f t="shared" si="1"/>
        <v>6.9387820680216457E-3</v>
      </c>
    </row>
    <row r="98" spans="2:7" x14ac:dyDescent="0.2">
      <c r="B98" s="39" t="s">
        <v>224</v>
      </c>
      <c r="C98" s="43" t="s">
        <v>634</v>
      </c>
      <c r="D98" s="14" t="s">
        <v>241</v>
      </c>
      <c r="E98" s="14">
        <v>8130874.5499999998</v>
      </c>
      <c r="F98" s="14">
        <v>515217091.46530354</v>
      </c>
      <c r="G98" s="38">
        <f t="shared" si="1"/>
        <v>8.6475107436923947E-3</v>
      </c>
    </row>
    <row r="99" spans="2:7" x14ac:dyDescent="0.2">
      <c r="B99" s="41" t="s">
        <v>224</v>
      </c>
      <c r="C99" s="22" t="s">
        <v>635</v>
      </c>
      <c r="D99" s="23" t="s">
        <v>241</v>
      </c>
      <c r="E99" s="23">
        <v>4862583.3900000006</v>
      </c>
      <c r="F99" s="23">
        <v>307476269.31699979</v>
      </c>
      <c r="G99" s="40">
        <f t="shared" si="1"/>
        <v>5.1607456087824129E-3</v>
      </c>
    </row>
    <row r="100" spans="2:7" x14ac:dyDescent="0.2">
      <c r="B100" s="39" t="s">
        <v>224</v>
      </c>
      <c r="C100" s="43" t="s">
        <v>636</v>
      </c>
      <c r="D100" s="14" t="s">
        <v>227</v>
      </c>
      <c r="E100" s="14">
        <v>400000000</v>
      </c>
      <c r="F100" s="14">
        <v>411344613.89061427</v>
      </c>
      <c r="G100" s="38">
        <f t="shared" si="1"/>
        <v>6.9040934916628919E-3</v>
      </c>
    </row>
    <row r="101" spans="2:7" x14ac:dyDescent="0.2">
      <c r="B101" s="41" t="s">
        <v>224</v>
      </c>
      <c r="C101" s="22" t="s">
        <v>637</v>
      </c>
      <c r="D101" s="23" t="s">
        <v>227</v>
      </c>
      <c r="E101" s="23">
        <v>200000000</v>
      </c>
      <c r="F101" s="23">
        <v>205442867.80335203</v>
      </c>
      <c r="G101" s="40">
        <f t="shared" si="1"/>
        <v>3.4481957915872114E-3</v>
      </c>
    </row>
    <row r="102" spans="2:7" x14ac:dyDescent="0.2">
      <c r="B102" s="39" t="s">
        <v>224</v>
      </c>
      <c r="C102" s="43" t="s">
        <v>638</v>
      </c>
      <c r="D102" s="14" t="s">
        <v>227</v>
      </c>
      <c r="E102" s="14">
        <v>750000000</v>
      </c>
      <c r="F102" s="14">
        <v>764236804.5735172</v>
      </c>
      <c r="G102" s="38">
        <f t="shared" si="1"/>
        <v>1.2827109363703418E-2</v>
      </c>
    </row>
    <row r="103" spans="2:7" x14ac:dyDescent="0.2">
      <c r="B103" s="41" t="s">
        <v>224</v>
      </c>
      <c r="C103" s="22" t="s">
        <v>639</v>
      </c>
      <c r="D103" s="23" t="s">
        <v>227</v>
      </c>
      <c r="E103" s="23">
        <v>500000000</v>
      </c>
      <c r="F103" s="23">
        <v>508341268.19660091</v>
      </c>
      <c r="G103" s="40">
        <f t="shared" si="1"/>
        <v>8.5321054969084952E-3</v>
      </c>
    </row>
    <row r="104" spans="2:7" x14ac:dyDescent="0.2">
      <c r="B104" s="39" t="s">
        <v>224</v>
      </c>
      <c r="C104" s="43" t="s">
        <v>640</v>
      </c>
      <c r="D104" s="14" t="s">
        <v>227</v>
      </c>
      <c r="E104" s="14">
        <v>350000000</v>
      </c>
      <c r="F104" s="14">
        <v>352594290.67023587</v>
      </c>
      <c r="G104" s="38">
        <f t="shared" si="1"/>
        <v>5.9180158563136446E-3</v>
      </c>
    </row>
    <row r="105" spans="2:7" x14ac:dyDescent="0.2">
      <c r="B105" s="41" t="s">
        <v>224</v>
      </c>
      <c r="C105" s="22" t="s">
        <v>641</v>
      </c>
      <c r="D105" s="23" t="s">
        <v>227</v>
      </c>
      <c r="E105" s="23">
        <v>950000000</v>
      </c>
      <c r="F105" s="23">
        <v>952653864.95728576</v>
      </c>
      <c r="G105" s="40">
        <f t="shared" si="1"/>
        <v>1.5989540464988617E-2</v>
      </c>
    </row>
    <row r="106" spans="2:7" x14ac:dyDescent="0.2">
      <c r="B106" s="39" t="s">
        <v>224</v>
      </c>
      <c r="C106" s="43" t="s">
        <v>642</v>
      </c>
      <c r="D106" s="14" t="s">
        <v>241</v>
      </c>
      <c r="E106" s="14">
        <v>5366289.9510000004</v>
      </c>
      <c r="F106" s="14">
        <v>330166897.37847894</v>
      </c>
      <c r="G106" s="38">
        <f t="shared" si="1"/>
        <v>5.541589826090338E-3</v>
      </c>
    </row>
    <row r="107" spans="2:7" x14ac:dyDescent="0.2">
      <c r="B107" s="41" t="s">
        <v>224</v>
      </c>
      <c r="C107" s="22" t="s">
        <v>643</v>
      </c>
      <c r="D107" s="23" t="s">
        <v>241</v>
      </c>
      <c r="E107" s="23">
        <v>7210273.4781179996</v>
      </c>
      <c r="F107" s="23">
        <v>457936656.86924815</v>
      </c>
      <c r="G107" s="40">
        <f t="shared" si="1"/>
        <v>7.6861040245092133E-3</v>
      </c>
    </row>
    <row r="108" spans="2:7" x14ac:dyDescent="0.2">
      <c r="B108" s="39" t="s">
        <v>224</v>
      </c>
      <c r="C108" s="43" t="s">
        <v>644</v>
      </c>
      <c r="D108" s="14" t="s">
        <v>241</v>
      </c>
      <c r="E108" s="14">
        <v>8827825.1313799992</v>
      </c>
      <c r="F108" s="14">
        <v>553997837.5596658</v>
      </c>
      <c r="G108" s="38">
        <f t="shared" si="1"/>
        <v>9.2984148461662322E-3</v>
      </c>
    </row>
    <row r="109" spans="2:7" x14ac:dyDescent="0.2">
      <c r="B109" s="41" t="s">
        <v>224</v>
      </c>
      <c r="C109" s="22" t="s">
        <v>645</v>
      </c>
      <c r="D109" s="23" t="s">
        <v>241</v>
      </c>
      <c r="E109" s="23">
        <v>7856783.8559750002</v>
      </c>
      <c r="F109" s="23">
        <v>487472856.6451236</v>
      </c>
      <c r="G109" s="40">
        <f t="shared" si="1"/>
        <v>8.1818457402262051E-3</v>
      </c>
    </row>
    <row r="110" spans="2:7" x14ac:dyDescent="0.2">
      <c r="B110" s="39" t="s">
        <v>224</v>
      </c>
      <c r="C110" s="43" t="s">
        <v>646</v>
      </c>
      <c r="D110" s="14" t="s">
        <v>241</v>
      </c>
      <c r="E110" s="14">
        <v>8931714.4206540007</v>
      </c>
      <c r="F110" s="14">
        <v>570821231.04182756</v>
      </c>
      <c r="G110" s="38">
        <f t="shared" si="1"/>
        <v>9.5807821788737018E-3</v>
      </c>
    </row>
    <row r="111" spans="2:7" x14ac:dyDescent="0.2">
      <c r="B111" s="41" t="s">
        <v>224</v>
      </c>
      <c r="C111" s="22" t="s">
        <v>647</v>
      </c>
      <c r="D111" s="23" t="s">
        <v>241</v>
      </c>
      <c r="E111" s="23">
        <v>9516383.4612869993</v>
      </c>
      <c r="F111" s="23">
        <v>602812033.54773009</v>
      </c>
      <c r="G111" s="40">
        <f t="shared" si="1"/>
        <v>1.0117722456965707E-2</v>
      </c>
    </row>
    <row r="112" spans="2:7" x14ac:dyDescent="0.2">
      <c r="B112" s="39" t="s">
        <v>224</v>
      </c>
      <c r="C112" s="43" t="s">
        <v>648</v>
      </c>
      <c r="D112" s="14" t="s">
        <v>241</v>
      </c>
      <c r="E112" s="14">
        <v>5802183.2061000001</v>
      </c>
      <c r="F112" s="14">
        <v>363706719.97719502</v>
      </c>
      <c r="G112" s="38">
        <f t="shared" si="1"/>
        <v>6.1045291793619021E-3</v>
      </c>
    </row>
    <row r="113" spans="2:7" x14ac:dyDescent="0.2">
      <c r="B113" s="41" t="s">
        <v>224</v>
      </c>
      <c r="C113" s="22" t="s">
        <v>649</v>
      </c>
      <c r="D113" s="23" t="s">
        <v>241</v>
      </c>
      <c r="E113" s="23">
        <v>3696994.1455379999</v>
      </c>
      <c r="F113" s="23">
        <v>228886970.40865472</v>
      </c>
      <c r="G113" s="40">
        <f t="shared" si="1"/>
        <v>3.8416864822376296E-3</v>
      </c>
    </row>
    <row r="114" spans="2:7" x14ac:dyDescent="0.2">
      <c r="B114" s="39" t="s">
        <v>224</v>
      </c>
      <c r="C114" s="43" t="s">
        <v>650</v>
      </c>
      <c r="D114" s="14" t="s">
        <v>241</v>
      </c>
      <c r="E114" s="14">
        <v>2960905.7269808762</v>
      </c>
      <c r="F114" s="14">
        <v>188764990.29192898</v>
      </c>
      <c r="G114" s="38">
        <f t="shared" si="1"/>
        <v>3.1682708291760429E-3</v>
      </c>
    </row>
    <row r="115" spans="2:7" x14ac:dyDescent="0.2">
      <c r="B115" s="41" t="s">
        <v>224</v>
      </c>
      <c r="C115" s="22" t="s">
        <v>651</v>
      </c>
      <c r="D115" s="23" t="s">
        <v>241</v>
      </c>
      <c r="E115" s="23">
        <v>8037727.3336890005</v>
      </c>
      <c r="F115" s="23">
        <v>502308901.01906532</v>
      </c>
      <c r="G115" s="40">
        <f t="shared" si="1"/>
        <v>8.4308569924590859E-3</v>
      </c>
    </row>
    <row r="116" spans="2:7" x14ac:dyDescent="0.2">
      <c r="B116" s="39" t="s">
        <v>224</v>
      </c>
      <c r="C116" s="43" t="s">
        <v>652</v>
      </c>
      <c r="D116" s="14" t="s">
        <v>241</v>
      </c>
      <c r="E116" s="14">
        <v>7780045.1519999998</v>
      </c>
      <c r="F116" s="14">
        <v>491244401.18753493</v>
      </c>
      <c r="G116" s="38">
        <f t="shared" si="1"/>
        <v>8.2451481276878853E-3</v>
      </c>
    </row>
    <row r="117" spans="2:7" x14ac:dyDescent="0.2">
      <c r="B117" s="97" t="s">
        <v>653</v>
      </c>
      <c r="C117" s="98"/>
      <c r="D117" s="17"/>
      <c r="E117" s="18"/>
      <c r="F117" s="24">
        <f>SUM(F6:F116)</f>
        <v>36973945656.805702</v>
      </c>
      <c r="G117" s="25">
        <f>SUM(G6:G116)</f>
        <v>0.62057838841213564</v>
      </c>
    </row>
    <row r="118" spans="2:7" x14ac:dyDescent="0.2">
      <c r="B118" s="19"/>
      <c r="C118" s="15"/>
      <c r="D118" s="15"/>
      <c r="E118" s="15"/>
      <c r="F118" s="16"/>
      <c r="G118" s="16"/>
    </row>
    <row r="119" spans="2:7" x14ac:dyDescent="0.2">
      <c r="B119" s="95" t="s">
        <v>654</v>
      </c>
      <c r="C119" s="95"/>
      <c r="D119" s="95"/>
      <c r="E119" s="95"/>
      <c r="F119" s="95"/>
      <c r="G119" s="95"/>
    </row>
    <row r="120" spans="2:7" ht="22.5" x14ac:dyDescent="0.2">
      <c r="B120" s="39" t="s">
        <v>458</v>
      </c>
      <c r="C120" s="43" t="s">
        <v>655</v>
      </c>
      <c r="D120" s="14" t="s">
        <v>241</v>
      </c>
      <c r="E120" s="14">
        <v>410000</v>
      </c>
      <c r="F120" s="14">
        <v>26226303.360273972</v>
      </c>
      <c r="G120" s="38">
        <f>F120/$F$236</f>
        <v>4.4018772636268043E-4</v>
      </c>
    </row>
    <row r="121" spans="2:7" x14ac:dyDescent="0.2">
      <c r="B121" s="97" t="s">
        <v>656</v>
      </c>
      <c r="C121" s="98"/>
      <c r="D121" s="17"/>
      <c r="E121" s="17"/>
      <c r="F121" s="24">
        <f>F120</f>
        <v>26226303.360273972</v>
      </c>
      <c r="G121" s="25">
        <f>G120</f>
        <v>4.4018772636268043E-4</v>
      </c>
    </row>
    <row r="122" spans="2:7" x14ac:dyDescent="0.2">
      <c r="B122" s="36"/>
      <c r="C122" s="37"/>
      <c r="D122" s="17"/>
      <c r="E122" s="17"/>
      <c r="F122" s="18"/>
      <c r="G122" s="18"/>
    </row>
    <row r="123" spans="2:7" x14ac:dyDescent="0.2">
      <c r="B123" s="95" t="s">
        <v>657</v>
      </c>
      <c r="C123" s="95"/>
      <c r="D123" s="95"/>
      <c r="E123" s="95"/>
      <c r="F123" s="95"/>
      <c r="G123" s="95"/>
    </row>
    <row r="124" spans="2:7" ht="19.149999999999999" customHeight="1" x14ac:dyDescent="0.2">
      <c r="B124" s="104" t="s">
        <v>299</v>
      </c>
      <c r="C124" s="43" t="s">
        <v>148</v>
      </c>
      <c r="D124" s="14" t="s">
        <v>227</v>
      </c>
      <c r="E124" s="14">
        <v>131000000</v>
      </c>
      <c r="F124" s="14">
        <v>131156731.39692466</v>
      </c>
      <c r="G124" s="106">
        <f>SUM(F124:F125)/F236</f>
        <v>4.2171671414638267E-3</v>
      </c>
    </row>
    <row r="125" spans="2:7" x14ac:dyDescent="0.2">
      <c r="B125" s="105"/>
      <c r="C125" s="43" t="s">
        <v>149</v>
      </c>
      <c r="D125" s="14" t="s">
        <v>227</v>
      </c>
      <c r="E125" s="14">
        <v>120000000</v>
      </c>
      <c r="F125" s="14">
        <v>120101307.27424757</v>
      </c>
      <c r="G125" s="107"/>
    </row>
    <row r="126" spans="2:7" x14ac:dyDescent="0.2">
      <c r="B126" s="103" t="s">
        <v>297</v>
      </c>
      <c r="C126" s="22" t="s">
        <v>150</v>
      </c>
      <c r="D126" s="23" t="s">
        <v>227</v>
      </c>
      <c r="E126" s="23">
        <v>71000000</v>
      </c>
      <c r="F126" s="23">
        <v>71757657.534246579</v>
      </c>
      <c r="G126" s="102">
        <f>SUM(F126:F127)/F236</f>
        <v>2.0015383739645991E-3</v>
      </c>
    </row>
    <row r="127" spans="2:7" x14ac:dyDescent="0.2">
      <c r="B127" s="103"/>
      <c r="C127" s="22" t="s">
        <v>151</v>
      </c>
      <c r="D127" s="23" t="s">
        <v>227</v>
      </c>
      <c r="E127" s="23">
        <v>47000000</v>
      </c>
      <c r="F127" s="23">
        <v>47493628.767123289</v>
      </c>
      <c r="G127" s="102"/>
    </row>
    <row r="128" spans="2:7" ht="22.5" x14ac:dyDescent="0.2">
      <c r="B128" s="39" t="s">
        <v>230</v>
      </c>
      <c r="C128" s="43" t="s">
        <v>152</v>
      </c>
      <c r="D128" s="14" t="s">
        <v>227</v>
      </c>
      <c r="E128" s="14">
        <v>10000000</v>
      </c>
      <c r="F128" s="14">
        <v>10453561.643835617</v>
      </c>
      <c r="G128" s="38">
        <f>F128/$F$236</f>
        <v>1.7545475125412623E-4</v>
      </c>
    </row>
    <row r="129" spans="2:7" x14ac:dyDescent="0.2">
      <c r="B129" s="103" t="s">
        <v>459</v>
      </c>
      <c r="C129" s="22" t="s">
        <v>153</v>
      </c>
      <c r="D129" s="23" t="s">
        <v>227</v>
      </c>
      <c r="E129" s="23">
        <v>125000000</v>
      </c>
      <c r="F129" s="23">
        <v>125023630.1369863</v>
      </c>
      <c r="G129" s="102">
        <f>SUM(F129:F130)/F236</f>
        <v>2.4837064838427307E-3</v>
      </c>
    </row>
    <row r="130" spans="2:7" x14ac:dyDescent="0.2">
      <c r="B130" s="103"/>
      <c r="C130" s="22" t="s">
        <v>154</v>
      </c>
      <c r="D130" s="23" t="s">
        <v>227</v>
      </c>
      <c r="E130" s="23">
        <v>22000000</v>
      </c>
      <c r="F130" s="23">
        <v>22955143.01369863</v>
      </c>
      <c r="G130" s="102"/>
    </row>
    <row r="131" spans="2:7" ht="22.5" x14ac:dyDescent="0.2">
      <c r="B131" s="39" t="s">
        <v>458</v>
      </c>
      <c r="C131" s="43" t="s">
        <v>155</v>
      </c>
      <c r="D131" s="14" t="s">
        <v>227</v>
      </c>
      <c r="E131" s="14">
        <v>116000000</v>
      </c>
      <c r="F131" s="14">
        <v>119968630.1369863</v>
      </c>
      <c r="G131" s="38">
        <f>F131/$F$236</f>
        <v>2.0135784219912902E-3</v>
      </c>
    </row>
    <row r="132" spans="2:7" x14ac:dyDescent="0.2">
      <c r="B132" s="101" t="s">
        <v>658</v>
      </c>
      <c r="C132" s="22" t="s">
        <v>156</v>
      </c>
      <c r="D132" s="23" t="s">
        <v>227</v>
      </c>
      <c r="E132" s="23">
        <v>200000000</v>
      </c>
      <c r="F132" s="23">
        <v>200018082.19178084</v>
      </c>
      <c r="G132" s="102">
        <f>SUM(F132:F143)/F236</f>
        <v>1.6869455747046243E-2</v>
      </c>
    </row>
    <row r="133" spans="2:7" x14ac:dyDescent="0.2">
      <c r="B133" s="101"/>
      <c r="C133" s="22" t="s">
        <v>157</v>
      </c>
      <c r="D133" s="23" t="s">
        <v>227</v>
      </c>
      <c r="E133" s="23">
        <v>100000000</v>
      </c>
      <c r="F133" s="23">
        <v>100009041.09589042</v>
      </c>
      <c r="G133" s="102"/>
    </row>
    <row r="134" spans="2:7" x14ac:dyDescent="0.2">
      <c r="B134" s="101"/>
      <c r="C134" s="22" t="s">
        <v>158</v>
      </c>
      <c r="D134" s="23" t="s">
        <v>227</v>
      </c>
      <c r="E134" s="23">
        <v>80000000</v>
      </c>
      <c r="F134" s="23">
        <v>80007232.876712322</v>
      </c>
      <c r="G134" s="102"/>
    </row>
    <row r="135" spans="2:7" x14ac:dyDescent="0.2">
      <c r="B135" s="101"/>
      <c r="C135" s="22" t="s">
        <v>159</v>
      </c>
      <c r="D135" s="23" t="s">
        <v>227</v>
      </c>
      <c r="E135" s="23">
        <v>30000000</v>
      </c>
      <c r="F135" s="23">
        <v>30002712.328767125</v>
      </c>
      <c r="G135" s="102"/>
    </row>
    <row r="136" spans="2:7" x14ac:dyDescent="0.2">
      <c r="B136" s="101"/>
      <c r="C136" s="22" t="s">
        <v>160</v>
      </c>
      <c r="D136" s="23" t="s">
        <v>227</v>
      </c>
      <c r="E136" s="23">
        <v>150000000</v>
      </c>
      <c r="F136" s="23">
        <v>150013561.6438356</v>
      </c>
      <c r="G136" s="102"/>
    </row>
    <row r="137" spans="2:7" x14ac:dyDescent="0.2">
      <c r="B137" s="101"/>
      <c r="C137" s="22" t="s">
        <v>161</v>
      </c>
      <c r="D137" s="23" t="s">
        <v>227</v>
      </c>
      <c r="E137" s="23">
        <v>35000000</v>
      </c>
      <c r="F137" s="23">
        <v>35002684.93150685</v>
      </c>
      <c r="G137" s="102"/>
    </row>
    <row r="138" spans="2:7" x14ac:dyDescent="0.2">
      <c r="B138" s="101"/>
      <c r="C138" s="22" t="s">
        <v>162</v>
      </c>
      <c r="D138" s="23" t="s">
        <v>227</v>
      </c>
      <c r="E138" s="23">
        <v>80000000</v>
      </c>
      <c r="F138" s="23">
        <v>80004821.91780822</v>
      </c>
      <c r="G138" s="102"/>
    </row>
    <row r="139" spans="2:7" x14ac:dyDescent="0.2">
      <c r="B139" s="101"/>
      <c r="C139" s="22" t="s">
        <v>163</v>
      </c>
      <c r="D139" s="23" t="s">
        <v>227</v>
      </c>
      <c r="E139" s="23">
        <v>75000000</v>
      </c>
      <c r="F139" s="23">
        <v>75004417.80821918</v>
      </c>
      <c r="G139" s="102"/>
    </row>
    <row r="140" spans="2:7" x14ac:dyDescent="0.2">
      <c r="B140" s="101"/>
      <c r="C140" s="22" t="s">
        <v>164</v>
      </c>
      <c r="D140" s="23" t="s">
        <v>227</v>
      </c>
      <c r="E140" s="23">
        <v>35000000</v>
      </c>
      <c r="F140" s="23">
        <v>35002061.643835619</v>
      </c>
      <c r="G140" s="102"/>
    </row>
    <row r="141" spans="2:7" x14ac:dyDescent="0.2">
      <c r="B141" s="101"/>
      <c r="C141" s="22" t="s">
        <v>165</v>
      </c>
      <c r="D141" s="23" t="s">
        <v>227</v>
      </c>
      <c r="E141" s="23">
        <v>100000000</v>
      </c>
      <c r="F141" s="23">
        <v>100005890.4109589</v>
      </c>
      <c r="G141" s="102"/>
    </row>
    <row r="142" spans="2:7" x14ac:dyDescent="0.2">
      <c r="B142" s="101"/>
      <c r="C142" s="22" t="s">
        <v>166</v>
      </c>
      <c r="D142" s="23" t="s">
        <v>227</v>
      </c>
      <c r="E142" s="23">
        <v>30000000</v>
      </c>
      <c r="F142" s="23">
        <v>30002136.98630137</v>
      </c>
      <c r="G142" s="102"/>
    </row>
    <row r="143" spans="2:7" x14ac:dyDescent="0.2">
      <c r="B143" s="101"/>
      <c r="C143" s="22" t="s">
        <v>167</v>
      </c>
      <c r="D143" s="23" t="s">
        <v>227</v>
      </c>
      <c r="E143" s="23">
        <v>90000000</v>
      </c>
      <c r="F143" s="23">
        <v>90006410.958904102</v>
      </c>
      <c r="G143" s="102"/>
    </row>
    <row r="144" spans="2:7" ht="22.5" x14ac:dyDescent="0.2">
      <c r="B144" s="39" t="s">
        <v>659</v>
      </c>
      <c r="C144" s="43" t="s">
        <v>168</v>
      </c>
      <c r="D144" s="14" t="s">
        <v>227</v>
      </c>
      <c r="E144" s="14">
        <v>70000000</v>
      </c>
      <c r="F144" s="14">
        <v>71231616.438356161</v>
      </c>
      <c r="G144" s="38">
        <f>F144/$F$236</f>
        <v>1.195566254778919E-3</v>
      </c>
    </row>
    <row r="145" spans="2:7" x14ac:dyDescent="0.2">
      <c r="B145" s="97" t="s">
        <v>660</v>
      </c>
      <c r="C145" s="98"/>
      <c r="D145" s="17"/>
      <c r="E145" s="17"/>
      <c r="F145" s="24">
        <f>SUM(F124:F144)</f>
        <v>1725220961.1369257</v>
      </c>
      <c r="G145" s="25">
        <f>SUM(G124:G144)</f>
        <v>2.8956467174341735E-2</v>
      </c>
    </row>
    <row r="146" spans="2:7" x14ac:dyDescent="0.2">
      <c r="B146" s="36"/>
      <c r="C146" s="37"/>
      <c r="D146" s="17"/>
      <c r="E146" s="17"/>
      <c r="F146" s="18"/>
      <c r="G146" s="18"/>
    </row>
    <row r="147" spans="2:7" x14ac:dyDescent="0.2">
      <c r="B147" s="95" t="s">
        <v>661</v>
      </c>
      <c r="C147" s="95"/>
      <c r="D147" s="95"/>
      <c r="E147" s="95"/>
      <c r="F147" s="95"/>
      <c r="G147" s="95"/>
    </row>
    <row r="148" spans="2:7" ht="20.45" customHeight="1" x14ac:dyDescent="0.2">
      <c r="B148" s="43" t="s">
        <v>662</v>
      </c>
      <c r="C148" s="43" t="s">
        <v>244</v>
      </c>
      <c r="D148" s="14" t="s">
        <v>227</v>
      </c>
      <c r="E148" s="14">
        <v>39027</v>
      </c>
      <c r="F148" s="14">
        <v>708517622.85000002</v>
      </c>
      <c r="G148" s="38">
        <f t="shared" ref="G148:G157" si="2">F148/$F$236</f>
        <v>1.1891907037217105E-2</v>
      </c>
    </row>
    <row r="149" spans="2:7" x14ac:dyDescent="0.2">
      <c r="B149" s="22" t="s">
        <v>663</v>
      </c>
      <c r="C149" s="22" t="s">
        <v>244</v>
      </c>
      <c r="D149" s="23" t="s">
        <v>227</v>
      </c>
      <c r="E149" s="23">
        <v>10697</v>
      </c>
      <c r="F149" s="23">
        <v>31973333</v>
      </c>
      <c r="G149" s="40">
        <f t="shared" si="2"/>
        <v>5.3664706627414818E-4</v>
      </c>
    </row>
    <row r="150" spans="2:7" ht="22.5" x14ac:dyDescent="0.2">
      <c r="B150" s="43" t="s">
        <v>664</v>
      </c>
      <c r="C150" s="43" t="s">
        <v>244</v>
      </c>
      <c r="D150" s="14" t="s">
        <v>227</v>
      </c>
      <c r="E150" s="14">
        <v>39789</v>
      </c>
      <c r="F150" s="14">
        <v>189957460.68000001</v>
      </c>
      <c r="G150" s="38">
        <f t="shared" si="2"/>
        <v>3.1882855000074234E-3</v>
      </c>
    </row>
    <row r="151" spans="2:7" x14ac:dyDescent="0.2">
      <c r="B151" s="22" t="s">
        <v>665</v>
      </c>
      <c r="C151" s="22" t="s">
        <v>244</v>
      </c>
      <c r="D151" s="23" t="s">
        <v>227</v>
      </c>
      <c r="E151" s="23">
        <v>561</v>
      </c>
      <c r="F151" s="23">
        <v>28835400</v>
      </c>
      <c r="G151" s="40">
        <f t="shared" si="2"/>
        <v>4.8397934662744018E-4</v>
      </c>
    </row>
    <row r="152" spans="2:7" x14ac:dyDescent="0.2">
      <c r="B152" s="43" t="s">
        <v>666</v>
      </c>
      <c r="C152" s="43" t="s">
        <v>244</v>
      </c>
      <c r="D152" s="14" t="s">
        <v>227</v>
      </c>
      <c r="E152" s="14">
        <v>6740</v>
      </c>
      <c r="F152" s="14">
        <v>41120740</v>
      </c>
      <c r="G152" s="38">
        <f t="shared" si="2"/>
        <v>6.9017904652048676E-4</v>
      </c>
    </row>
    <row r="153" spans="2:7" x14ac:dyDescent="0.2">
      <c r="B153" s="22" t="s">
        <v>667</v>
      </c>
      <c r="C153" s="22" t="s">
        <v>244</v>
      </c>
      <c r="D153" s="23" t="s">
        <v>227</v>
      </c>
      <c r="E153" s="23">
        <v>1843</v>
      </c>
      <c r="F153" s="23">
        <v>19720100</v>
      </c>
      <c r="G153" s="40">
        <f t="shared" si="2"/>
        <v>3.3098625694208449E-4</v>
      </c>
    </row>
    <row r="154" spans="2:7" x14ac:dyDescent="0.2">
      <c r="B154" s="43" t="s">
        <v>454</v>
      </c>
      <c r="C154" s="43" t="s">
        <v>244</v>
      </c>
      <c r="D154" s="14" t="s">
        <v>227</v>
      </c>
      <c r="E154" s="14">
        <v>1659</v>
      </c>
      <c r="F154" s="14">
        <v>154287000</v>
      </c>
      <c r="G154" s="38">
        <f t="shared" si="2"/>
        <v>2.5895850743567926E-3</v>
      </c>
    </row>
    <row r="155" spans="2:7" ht="33.75" x14ac:dyDescent="0.2">
      <c r="B155" s="22" t="s">
        <v>668</v>
      </c>
      <c r="C155" s="22" t="s">
        <v>244</v>
      </c>
      <c r="D155" s="23" t="s">
        <v>227</v>
      </c>
      <c r="E155" s="23">
        <v>839693</v>
      </c>
      <c r="F155" s="23">
        <v>322274173.40000004</v>
      </c>
      <c r="G155" s="40">
        <f t="shared" si="2"/>
        <v>5.409116706445216E-3</v>
      </c>
    </row>
    <row r="156" spans="2:7" ht="22.5" x14ac:dyDescent="0.2">
      <c r="B156" s="43" t="s">
        <v>457</v>
      </c>
      <c r="C156" s="43" t="s">
        <v>244</v>
      </c>
      <c r="D156" s="14" t="s">
        <v>227</v>
      </c>
      <c r="E156" s="14">
        <v>3906</v>
      </c>
      <c r="F156" s="14">
        <v>117574506</v>
      </c>
      <c r="G156" s="38">
        <f t="shared" si="2"/>
        <v>1.9733949448914891E-3</v>
      </c>
    </row>
    <row r="157" spans="2:7" ht="22.5" x14ac:dyDescent="0.2">
      <c r="B157" s="41" t="s">
        <v>458</v>
      </c>
      <c r="C157" s="22" t="s">
        <v>244</v>
      </c>
      <c r="D157" s="23" t="s">
        <v>227</v>
      </c>
      <c r="E157" s="23">
        <v>19435</v>
      </c>
      <c r="F157" s="23">
        <v>110102190.25</v>
      </c>
      <c r="G157" s="40">
        <f t="shared" si="2"/>
        <v>1.847978044329023E-3</v>
      </c>
    </row>
    <row r="158" spans="2:7" x14ac:dyDescent="0.2">
      <c r="B158" s="97" t="s">
        <v>669</v>
      </c>
      <c r="C158" s="98"/>
      <c r="D158" s="17"/>
      <c r="E158" s="17"/>
      <c r="F158" s="24">
        <f>SUM(F148:F157)</f>
        <v>1724362526.1800001</v>
      </c>
      <c r="G158" s="25">
        <f>SUM(G148:G157)</f>
        <v>2.8942059023611209E-2</v>
      </c>
    </row>
    <row r="159" spans="2:7" x14ac:dyDescent="0.2">
      <c r="B159" s="36"/>
      <c r="C159" s="37"/>
      <c r="D159" s="17"/>
      <c r="E159" s="17"/>
      <c r="F159" s="18"/>
      <c r="G159" s="18"/>
    </row>
    <row r="160" spans="2:7" x14ac:dyDescent="0.2">
      <c r="B160" s="95" t="s">
        <v>259</v>
      </c>
      <c r="C160" s="95"/>
      <c r="D160" s="95"/>
      <c r="E160" s="95"/>
      <c r="F160" s="95"/>
      <c r="G160" s="95"/>
    </row>
    <row r="161" spans="2:7" ht="31.9" customHeight="1" x14ac:dyDescent="0.2">
      <c r="B161" s="43" t="s">
        <v>670</v>
      </c>
      <c r="C161" s="43" t="s">
        <v>260</v>
      </c>
      <c r="D161" s="14" t="s">
        <v>227</v>
      </c>
      <c r="E161" s="14">
        <v>649.06110000004992</v>
      </c>
      <c r="F161" s="14">
        <v>83771.655026496446</v>
      </c>
      <c r="G161" s="38">
        <f t="shared" ref="G161:G163" si="3">F161/$F$236</f>
        <v>1.4060408687107883E-6</v>
      </c>
    </row>
    <row r="162" spans="2:7" x14ac:dyDescent="0.2">
      <c r="B162" s="22" t="s">
        <v>671</v>
      </c>
      <c r="C162" s="22" t="s">
        <v>260</v>
      </c>
      <c r="D162" s="23" t="s">
        <v>227</v>
      </c>
      <c r="E162" s="23">
        <v>3073.7295000000158</v>
      </c>
      <c r="F162" s="23">
        <v>359719.79287680186</v>
      </c>
      <c r="G162" s="40">
        <f t="shared" si="3"/>
        <v>6.0376117662828558E-6</v>
      </c>
    </row>
    <row r="163" spans="2:7" ht="28.5" customHeight="1" x14ac:dyDescent="0.2">
      <c r="B163" s="43" t="s">
        <v>464</v>
      </c>
      <c r="C163" s="43" t="s">
        <v>260</v>
      </c>
      <c r="D163" s="14" t="s">
        <v>227</v>
      </c>
      <c r="E163" s="14">
        <v>414.38340000051539</v>
      </c>
      <c r="F163" s="14">
        <v>56735.966224510565</v>
      </c>
      <c r="G163" s="38">
        <f t="shared" si="3"/>
        <v>9.52268248875172E-7</v>
      </c>
    </row>
    <row r="164" spans="2:7" x14ac:dyDescent="0.2">
      <c r="B164" s="99" t="s">
        <v>672</v>
      </c>
      <c r="C164" s="100"/>
      <c r="D164" s="15"/>
      <c r="E164" s="15"/>
      <c r="F164" s="27">
        <f>SUM(F161:F163)</f>
        <v>500227.41412780888</v>
      </c>
      <c r="G164" s="31">
        <f>SUM(G161:G163)</f>
        <v>8.3959208838688161E-6</v>
      </c>
    </row>
    <row r="165" spans="2:7" x14ac:dyDescent="0.2">
      <c r="B165" s="96" t="s">
        <v>673</v>
      </c>
      <c r="C165" s="96"/>
      <c r="D165" s="28"/>
      <c r="E165" s="28"/>
      <c r="F165" s="20">
        <f>F117+F121+F145+F158+F164</f>
        <v>40450255674.897034</v>
      </c>
      <c r="G165" s="30">
        <f>G117+G121+G145+G158+G164</f>
        <v>0.67892549825733517</v>
      </c>
    </row>
    <row r="166" spans="2:7" x14ac:dyDescent="0.2">
      <c r="B166" s="81"/>
      <c r="C166" s="82"/>
      <c r="D166" s="81"/>
      <c r="E166" s="81"/>
      <c r="F166" s="81"/>
      <c r="G166" s="81"/>
    </row>
    <row r="167" spans="2:7" x14ac:dyDescent="0.2">
      <c r="B167" s="81"/>
      <c r="C167" s="82"/>
      <c r="D167" s="81"/>
      <c r="E167" s="81"/>
      <c r="F167" s="81"/>
      <c r="G167" s="81"/>
    </row>
    <row r="168" spans="2:7" x14ac:dyDescent="0.2">
      <c r="B168" s="81"/>
      <c r="C168" s="82"/>
      <c r="D168" s="81"/>
      <c r="E168" s="81"/>
      <c r="F168" s="81"/>
      <c r="G168" s="81"/>
    </row>
    <row r="169" spans="2:7" x14ac:dyDescent="0.2">
      <c r="B169" s="96" t="s">
        <v>674</v>
      </c>
      <c r="C169" s="96"/>
      <c r="D169" s="96"/>
      <c r="E169" s="96"/>
      <c r="F169" s="96"/>
      <c r="G169" s="96"/>
    </row>
    <row r="170" spans="2:7" x14ac:dyDescent="0.2">
      <c r="B170" s="95" t="s">
        <v>231</v>
      </c>
      <c r="C170" s="95"/>
      <c r="D170" s="95"/>
      <c r="E170" s="95"/>
      <c r="F170" s="95"/>
      <c r="G170" s="95"/>
    </row>
    <row r="171" spans="2:7" ht="11.25" customHeight="1" x14ac:dyDescent="0.2">
      <c r="B171" s="95" t="s">
        <v>232</v>
      </c>
      <c r="C171" s="95"/>
      <c r="D171" s="95"/>
      <c r="E171" s="95"/>
      <c r="F171" s="95"/>
      <c r="G171" s="95"/>
    </row>
    <row r="172" spans="2:7" x14ac:dyDescent="0.2">
      <c r="B172" s="43" t="s">
        <v>446</v>
      </c>
      <c r="C172" s="43" t="s">
        <v>675</v>
      </c>
      <c r="D172" s="14" t="s">
        <v>256</v>
      </c>
      <c r="E172" s="14">
        <v>10340000</v>
      </c>
      <c r="F172" s="14">
        <v>447672426.80875003</v>
      </c>
      <c r="G172" s="38">
        <f t="shared" ref="G172:G176" si="4">F172/$F$236</f>
        <v>7.5138270538996988E-3</v>
      </c>
    </row>
    <row r="173" spans="2:7" x14ac:dyDescent="0.2">
      <c r="B173" s="22" t="s">
        <v>446</v>
      </c>
      <c r="C173" s="22" t="s">
        <v>676</v>
      </c>
      <c r="D173" s="23" t="s">
        <v>256</v>
      </c>
      <c r="E173" s="23">
        <v>3480000</v>
      </c>
      <c r="F173" s="23">
        <v>187259729.16674447</v>
      </c>
      <c r="G173" s="40">
        <f t="shared" si="4"/>
        <v>3.1430062136038476E-3</v>
      </c>
    </row>
    <row r="174" spans="2:7" x14ac:dyDescent="0.2">
      <c r="B174" s="43" t="s">
        <v>446</v>
      </c>
      <c r="C174" s="43" t="s">
        <v>677</v>
      </c>
      <c r="D174" s="14" t="s">
        <v>256</v>
      </c>
      <c r="E174" s="14">
        <v>2290000</v>
      </c>
      <c r="F174" s="14">
        <v>118635766.68202882</v>
      </c>
      <c r="G174" s="38">
        <f t="shared" si="4"/>
        <v>1.9912073647465871E-3</v>
      </c>
    </row>
    <row r="175" spans="2:7" x14ac:dyDescent="0.2">
      <c r="B175" s="22" t="s">
        <v>460</v>
      </c>
      <c r="C175" s="22" t="s">
        <v>678</v>
      </c>
      <c r="D175" s="23" t="s">
        <v>241</v>
      </c>
      <c r="E175" s="23">
        <v>3600000</v>
      </c>
      <c r="F175" s="23">
        <v>248954369.94246575</v>
      </c>
      <c r="G175" s="40">
        <f t="shared" si="4"/>
        <v>4.1785018867364632E-3</v>
      </c>
    </row>
    <row r="176" spans="2:7" x14ac:dyDescent="0.2">
      <c r="B176" s="43" t="s">
        <v>461</v>
      </c>
      <c r="C176" s="43" t="s">
        <v>679</v>
      </c>
      <c r="D176" s="14" t="s">
        <v>241</v>
      </c>
      <c r="E176" s="14">
        <v>2340000</v>
      </c>
      <c r="F176" s="14">
        <v>112038233.46811475</v>
      </c>
      <c r="G176" s="38">
        <f t="shared" si="4"/>
        <v>1.8804729960808857E-3</v>
      </c>
    </row>
    <row r="177" spans="2:7" ht="11.25" customHeight="1" x14ac:dyDescent="0.2">
      <c r="B177" s="97" t="s">
        <v>653</v>
      </c>
      <c r="C177" s="98"/>
      <c r="D177" s="17"/>
      <c r="E177" s="18"/>
      <c r="F177" s="24">
        <f>SUM(F172:F176)</f>
        <v>1114560526.0681038</v>
      </c>
      <c r="G177" s="25">
        <f>SUM(G172:G176)</f>
        <v>1.8707015515067482E-2</v>
      </c>
    </row>
    <row r="178" spans="2:7" x14ac:dyDescent="0.2">
      <c r="B178" s="36"/>
      <c r="C178" s="37"/>
      <c r="D178" s="17"/>
      <c r="E178" s="17"/>
      <c r="F178" s="18"/>
      <c r="G178" s="18"/>
    </row>
    <row r="179" spans="2:7" x14ac:dyDescent="0.2">
      <c r="B179" s="95" t="s">
        <v>680</v>
      </c>
      <c r="C179" s="95"/>
      <c r="D179" s="95"/>
      <c r="E179" s="95"/>
      <c r="F179" s="95"/>
      <c r="G179" s="95"/>
    </row>
    <row r="180" spans="2:7" x14ac:dyDescent="0.2">
      <c r="B180" s="95" t="s">
        <v>681</v>
      </c>
      <c r="C180" s="95"/>
      <c r="D180" s="95"/>
      <c r="E180" s="95"/>
      <c r="F180" s="95"/>
      <c r="G180" s="95"/>
    </row>
    <row r="181" spans="2:7" x14ac:dyDescent="0.2">
      <c r="B181" s="43" t="s">
        <v>446</v>
      </c>
      <c r="C181" s="43" t="s">
        <v>682</v>
      </c>
      <c r="D181" s="14" t="s">
        <v>256</v>
      </c>
      <c r="E181" s="14">
        <v>25690</v>
      </c>
      <c r="F181" s="14">
        <v>142633984.12578282</v>
      </c>
      <c r="G181" s="38">
        <f t="shared" ref="G181:G182" si="5">F181/$F$236</f>
        <v>2.3939984340104539E-3</v>
      </c>
    </row>
    <row r="182" spans="2:7" x14ac:dyDescent="0.2">
      <c r="B182" s="44" t="s">
        <v>446</v>
      </c>
      <c r="C182" s="22" t="s">
        <v>683</v>
      </c>
      <c r="D182" s="23" t="s">
        <v>256</v>
      </c>
      <c r="E182" s="23">
        <v>25740</v>
      </c>
      <c r="F182" s="23">
        <v>142619222.5945344</v>
      </c>
      <c r="G182" s="46">
        <f t="shared" si="5"/>
        <v>2.3937506734020061E-3</v>
      </c>
    </row>
    <row r="183" spans="2:7" x14ac:dyDescent="0.2">
      <c r="B183" s="97" t="s">
        <v>684</v>
      </c>
      <c r="C183" s="98"/>
      <c r="D183" s="17"/>
      <c r="E183" s="18"/>
      <c r="F183" s="47">
        <f>SUM(F181:F182)</f>
        <v>285253206.72031724</v>
      </c>
      <c r="G183" s="48">
        <f>SUM(G181:G182)</f>
        <v>4.78774910741246E-3</v>
      </c>
    </row>
    <row r="184" spans="2:7" x14ac:dyDescent="0.2">
      <c r="B184" s="36"/>
      <c r="C184" s="37"/>
      <c r="D184" s="17"/>
      <c r="E184" s="17"/>
      <c r="F184" s="18"/>
      <c r="G184" s="18"/>
    </row>
    <row r="185" spans="2:7" x14ac:dyDescent="0.2">
      <c r="B185" s="95" t="s">
        <v>661</v>
      </c>
      <c r="C185" s="95"/>
      <c r="D185" s="95"/>
      <c r="E185" s="95"/>
      <c r="F185" s="95"/>
      <c r="G185" s="95"/>
    </row>
    <row r="186" spans="2:7" x14ac:dyDescent="0.2">
      <c r="B186" s="29" t="s">
        <v>169</v>
      </c>
      <c r="C186" s="43" t="s">
        <v>244</v>
      </c>
      <c r="D186" s="14" t="s">
        <v>241</v>
      </c>
      <c r="E186" s="14">
        <v>54055</v>
      </c>
      <c r="F186" s="14">
        <v>298372313.31599998</v>
      </c>
      <c r="G186" s="38">
        <f t="shared" ref="G186:G203" si="6">F186/$F$236</f>
        <v>5.0079429191339647E-3</v>
      </c>
    </row>
    <row r="187" spans="2:7" ht="33.75" x14ac:dyDescent="0.2">
      <c r="B187" s="33" t="s">
        <v>170</v>
      </c>
      <c r="C187" s="22" t="s">
        <v>244</v>
      </c>
      <c r="D187" s="23" t="s">
        <v>241</v>
      </c>
      <c r="E187" s="23">
        <v>6261</v>
      </c>
      <c r="F187" s="23">
        <v>282450815.05200005</v>
      </c>
      <c r="G187" s="40">
        <f t="shared" si="6"/>
        <v>4.7407131832142065E-3</v>
      </c>
    </row>
    <row r="188" spans="2:7" x14ac:dyDescent="0.2">
      <c r="B188" s="29" t="s">
        <v>171</v>
      </c>
      <c r="C188" s="43" t="s">
        <v>244</v>
      </c>
      <c r="D188" s="14" t="s">
        <v>241</v>
      </c>
      <c r="E188" s="14">
        <v>152621</v>
      </c>
      <c r="F188" s="14">
        <v>279685766.171</v>
      </c>
      <c r="G188" s="38">
        <f t="shared" si="6"/>
        <v>4.6943040281194502E-3</v>
      </c>
    </row>
    <row r="189" spans="2:7" x14ac:dyDescent="0.2">
      <c r="B189" s="33" t="s">
        <v>172</v>
      </c>
      <c r="C189" s="22" t="s">
        <v>244</v>
      </c>
      <c r="D189" s="23" t="s">
        <v>241</v>
      </c>
      <c r="E189" s="23">
        <v>30088</v>
      </c>
      <c r="F189" s="23">
        <v>258629560.85679996</v>
      </c>
      <c r="G189" s="40">
        <f t="shared" si="6"/>
        <v>4.3408923018933608E-3</v>
      </c>
    </row>
    <row r="190" spans="2:7" ht="22.5" x14ac:dyDescent="0.2">
      <c r="B190" s="29" t="s">
        <v>74</v>
      </c>
      <c r="C190" s="43" t="s">
        <v>244</v>
      </c>
      <c r="D190" s="14" t="s">
        <v>241</v>
      </c>
      <c r="E190" s="14">
        <v>44213</v>
      </c>
      <c r="F190" s="14">
        <v>274008568.67929995</v>
      </c>
      <c r="G190" s="38">
        <f t="shared" si="6"/>
        <v>4.5990167654940683E-3</v>
      </c>
    </row>
    <row r="191" spans="2:7" x14ac:dyDescent="0.2">
      <c r="B191" s="33" t="s">
        <v>76</v>
      </c>
      <c r="C191" s="22" t="s">
        <v>244</v>
      </c>
      <c r="D191" s="23" t="s">
        <v>241</v>
      </c>
      <c r="E191" s="23">
        <v>14142</v>
      </c>
      <c r="F191" s="23">
        <v>210414791.06549999</v>
      </c>
      <c r="G191" s="40">
        <f t="shared" si="6"/>
        <v>3.5316455849625813E-3</v>
      </c>
    </row>
    <row r="192" spans="2:7" x14ac:dyDescent="0.2">
      <c r="B192" s="29" t="s">
        <v>75</v>
      </c>
      <c r="C192" s="43" t="s">
        <v>244</v>
      </c>
      <c r="D192" s="14" t="s">
        <v>241</v>
      </c>
      <c r="E192" s="14">
        <v>28541</v>
      </c>
      <c r="F192" s="14">
        <v>298231484.84639996</v>
      </c>
      <c r="G192" s="38">
        <f t="shared" si="6"/>
        <v>5.0055792248310058E-3</v>
      </c>
    </row>
    <row r="193" spans="2:7" x14ac:dyDescent="0.2">
      <c r="B193" s="33" t="s">
        <v>173</v>
      </c>
      <c r="C193" s="22" t="s">
        <v>244</v>
      </c>
      <c r="D193" s="23" t="s">
        <v>447</v>
      </c>
      <c r="E193" s="23">
        <v>43044</v>
      </c>
      <c r="F193" s="23">
        <v>278734471.36609203</v>
      </c>
      <c r="G193" s="40">
        <f t="shared" si="6"/>
        <v>4.6783372984007905E-3</v>
      </c>
    </row>
    <row r="194" spans="2:7" x14ac:dyDescent="0.2">
      <c r="B194" s="29" t="s">
        <v>174</v>
      </c>
      <c r="C194" s="43" t="s">
        <v>244</v>
      </c>
      <c r="D194" s="14" t="s">
        <v>256</v>
      </c>
      <c r="E194" s="14">
        <v>12350</v>
      </c>
      <c r="F194" s="14">
        <v>258451261.65040001</v>
      </c>
      <c r="G194" s="38">
        <f t="shared" si="6"/>
        <v>4.3378996909561917E-3</v>
      </c>
    </row>
    <row r="195" spans="2:7" ht="22.5" x14ac:dyDescent="0.2">
      <c r="B195" s="33" t="s">
        <v>175</v>
      </c>
      <c r="C195" s="22" t="s">
        <v>244</v>
      </c>
      <c r="D195" s="23" t="s">
        <v>256</v>
      </c>
      <c r="E195" s="23">
        <v>36335</v>
      </c>
      <c r="F195" s="23">
        <v>282467272.76534003</v>
      </c>
      <c r="G195" s="40">
        <f t="shared" si="6"/>
        <v>4.7409894128954064E-3</v>
      </c>
    </row>
    <row r="196" spans="2:7" ht="22.5" x14ac:dyDescent="0.2">
      <c r="B196" s="29" t="s">
        <v>176</v>
      </c>
      <c r="C196" s="43" t="s">
        <v>244</v>
      </c>
      <c r="D196" s="14" t="s">
        <v>256</v>
      </c>
      <c r="E196" s="14">
        <v>29513</v>
      </c>
      <c r="F196" s="14">
        <v>279380008.60307997</v>
      </c>
      <c r="G196" s="38">
        <f t="shared" si="6"/>
        <v>4.6891721295521218E-3</v>
      </c>
    </row>
    <row r="197" spans="2:7" x14ac:dyDescent="0.2">
      <c r="B197" s="33" t="s">
        <v>177</v>
      </c>
      <c r="C197" s="22" t="s">
        <v>244</v>
      </c>
      <c r="D197" s="23" t="s">
        <v>256</v>
      </c>
      <c r="E197" s="23">
        <v>23000</v>
      </c>
      <c r="F197" s="23">
        <v>246435858.604</v>
      </c>
      <c r="G197" s="40">
        <f t="shared" si="6"/>
        <v>4.1362306689949214E-3</v>
      </c>
    </row>
    <row r="198" spans="2:7" ht="22.5" x14ac:dyDescent="0.2">
      <c r="B198" s="29" t="s">
        <v>178</v>
      </c>
      <c r="C198" s="43" t="s">
        <v>244</v>
      </c>
      <c r="D198" s="14" t="s">
        <v>256</v>
      </c>
      <c r="E198" s="14">
        <v>33315</v>
      </c>
      <c r="F198" s="14">
        <v>261288878.30022001</v>
      </c>
      <c r="G198" s="38">
        <f t="shared" si="6"/>
        <v>4.3855268385650003E-3</v>
      </c>
    </row>
    <row r="199" spans="2:7" ht="22.5" x14ac:dyDescent="0.2">
      <c r="B199" s="33" t="s">
        <v>179</v>
      </c>
      <c r="C199" s="22" t="s">
        <v>244</v>
      </c>
      <c r="D199" s="23" t="s">
        <v>256</v>
      </c>
      <c r="E199" s="23">
        <v>28075</v>
      </c>
      <c r="F199" s="23">
        <v>58903183.859000005</v>
      </c>
      <c r="G199" s="40">
        <f t="shared" si="6"/>
        <v>9.8864328007777953E-4</v>
      </c>
    </row>
    <row r="200" spans="2:7" ht="22.5" x14ac:dyDescent="0.2">
      <c r="B200" s="29" t="s">
        <v>180</v>
      </c>
      <c r="C200" s="43" t="s">
        <v>244</v>
      </c>
      <c r="D200" s="14" t="s">
        <v>256</v>
      </c>
      <c r="E200" s="14">
        <v>23826</v>
      </c>
      <c r="F200" s="14">
        <v>193920921.90900001</v>
      </c>
      <c r="G200" s="38">
        <f t="shared" si="6"/>
        <v>3.2548090570239589E-3</v>
      </c>
    </row>
    <row r="201" spans="2:7" x14ac:dyDescent="0.2">
      <c r="B201" s="33" t="s">
        <v>181</v>
      </c>
      <c r="C201" s="22" t="s">
        <v>244</v>
      </c>
      <c r="D201" s="23" t="s">
        <v>256</v>
      </c>
      <c r="E201" s="23">
        <v>29260</v>
      </c>
      <c r="F201" s="23">
        <v>247413902.08304003</v>
      </c>
      <c r="G201" s="40">
        <f t="shared" si="6"/>
        <v>4.152646354019544E-3</v>
      </c>
    </row>
    <row r="202" spans="2:7" ht="22.5" x14ac:dyDescent="0.2">
      <c r="B202" s="29" t="s">
        <v>182</v>
      </c>
      <c r="C202" s="43" t="s">
        <v>244</v>
      </c>
      <c r="D202" s="14" t="s">
        <v>256</v>
      </c>
      <c r="E202" s="14">
        <v>83500</v>
      </c>
      <c r="F202" s="14">
        <v>285366657.12599999</v>
      </c>
      <c r="G202" s="38">
        <f t="shared" si="6"/>
        <v>4.7896532826004912E-3</v>
      </c>
    </row>
    <row r="203" spans="2:7" ht="22.5" x14ac:dyDescent="0.2">
      <c r="B203" s="33" t="s">
        <v>183</v>
      </c>
      <c r="C203" s="22" t="s">
        <v>244</v>
      </c>
      <c r="D203" s="23" t="s">
        <v>256</v>
      </c>
      <c r="E203" s="23">
        <v>26110</v>
      </c>
      <c r="F203" s="23">
        <v>304896267.20308006</v>
      </c>
      <c r="G203" s="40">
        <f t="shared" si="6"/>
        <v>5.1174423170856692E-3</v>
      </c>
    </row>
    <row r="204" spans="2:7" x14ac:dyDescent="0.2">
      <c r="B204" s="97" t="s">
        <v>669</v>
      </c>
      <c r="C204" s="98"/>
      <c r="D204" s="17"/>
      <c r="E204" s="17"/>
      <c r="F204" s="24">
        <f>SUM(F186:F203)</f>
        <v>4599051983.4562521</v>
      </c>
      <c r="G204" s="25">
        <f>SUM(G186:G203)</f>
        <v>7.7191444337820506E-2</v>
      </c>
    </row>
    <row r="205" spans="2:7" x14ac:dyDescent="0.2">
      <c r="B205" s="43"/>
      <c r="C205" s="43"/>
      <c r="D205" s="14"/>
      <c r="E205" s="14"/>
      <c r="F205" s="14"/>
      <c r="G205" s="26"/>
    </row>
    <row r="206" spans="2:7" x14ac:dyDescent="0.2">
      <c r="B206" s="95" t="s">
        <v>259</v>
      </c>
      <c r="C206" s="95"/>
      <c r="D206" s="95"/>
      <c r="E206" s="95"/>
      <c r="F206" s="95"/>
      <c r="G206" s="95"/>
    </row>
    <row r="207" spans="2:7" ht="22.5" x14ac:dyDescent="0.2">
      <c r="B207" s="43" t="s">
        <v>184</v>
      </c>
      <c r="C207" s="43" t="s">
        <v>260</v>
      </c>
      <c r="D207" s="14" t="s">
        <v>241</v>
      </c>
      <c r="E207" s="14">
        <v>245427</v>
      </c>
      <c r="F207" s="14">
        <v>714254141.49862504</v>
      </c>
      <c r="G207" s="38">
        <f t="shared" ref="G207:G230" si="7">F207/$F$236</f>
        <v>1.1988189958469373E-2</v>
      </c>
    </row>
    <row r="208" spans="2:7" ht="33.75" x14ac:dyDescent="0.2">
      <c r="B208" s="22" t="s">
        <v>185</v>
      </c>
      <c r="C208" s="22" t="s">
        <v>260</v>
      </c>
      <c r="D208" s="23" t="s">
        <v>241</v>
      </c>
      <c r="E208" s="23">
        <v>100000</v>
      </c>
      <c r="F208" s="23">
        <v>70879137</v>
      </c>
      <c r="G208" s="40">
        <f t="shared" si="7"/>
        <v>1.1896501666277153E-3</v>
      </c>
    </row>
    <row r="209" spans="2:7" ht="33.75" x14ac:dyDescent="0.2">
      <c r="B209" s="43" t="s">
        <v>186</v>
      </c>
      <c r="C209" s="43" t="s">
        <v>260</v>
      </c>
      <c r="D209" s="14" t="s">
        <v>256</v>
      </c>
      <c r="E209" s="14">
        <v>530000</v>
      </c>
      <c r="F209" s="14">
        <v>231096051.58000001</v>
      </c>
      <c r="G209" s="38">
        <f t="shared" si="7"/>
        <v>3.8787641597435659E-3</v>
      </c>
    </row>
    <row r="210" spans="2:7" ht="22.5" x14ac:dyDescent="0.2">
      <c r="B210" s="22" t="s">
        <v>187</v>
      </c>
      <c r="C210" s="22" t="s">
        <v>260</v>
      </c>
      <c r="D210" s="23" t="s">
        <v>256</v>
      </c>
      <c r="E210" s="23">
        <v>219813</v>
      </c>
      <c r="F210" s="23">
        <v>834042200.38154411</v>
      </c>
      <c r="G210" s="40">
        <f t="shared" si="7"/>
        <v>1.3998737635003233E-2</v>
      </c>
    </row>
    <row r="211" spans="2:7" ht="33.75" x14ac:dyDescent="0.2">
      <c r="B211" s="43" t="s">
        <v>188</v>
      </c>
      <c r="C211" s="43" t="s">
        <v>260</v>
      </c>
      <c r="D211" s="14" t="s">
        <v>256</v>
      </c>
      <c r="E211" s="14">
        <v>142280</v>
      </c>
      <c r="F211" s="14">
        <v>876218013.64767992</v>
      </c>
      <c r="G211" s="38">
        <f t="shared" si="7"/>
        <v>1.4706625250504504E-2</v>
      </c>
    </row>
    <row r="212" spans="2:7" ht="22.5" x14ac:dyDescent="0.2">
      <c r="B212" s="22" t="s">
        <v>189</v>
      </c>
      <c r="C212" s="22" t="s">
        <v>260</v>
      </c>
      <c r="D212" s="23" t="s">
        <v>256</v>
      </c>
      <c r="E212" s="23">
        <v>238174</v>
      </c>
      <c r="F212" s="23">
        <v>358408823.38393599</v>
      </c>
      <c r="G212" s="40">
        <f t="shared" si="7"/>
        <v>6.0156081818482469E-3</v>
      </c>
    </row>
    <row r="213" spans="2:7" ht="33.75" x14ac:dyDescent="0.2">
      <c r="B213" s="43" t="s">
        <v>190</v>
      </c>
      <c r="C213" s="43" t="s">
        <v>260</v>
      </c>
      <c r="D213" s="14" t="s">
        <v>256</v>
      </c>
      <c r="E213" s="14">
        <v>189950</v>
      </c>
      <c r="F213" s="14">
        <v>1060801999.497</v>
      </c>
      <c r="G213" s="38">
        <f t="shared" si="7"/>
        <v>1.7804721232153538E-2</v>
      </c>
    </row>
    <row r="214" spans="2:7" ht="22.5" x14ac:dyDescent="0.2">
      <c r="B214" s="22" t="s">
        <v>191</v>
      </c>
      <c r="C214" s="22" t="s">
        <v>260</v>
      </c>
      <c r="D214" s="23" t="s">
        <v>256</v>
      </c>
      <c r="E214" s="23">
        <v>119375</v>
      </c>
      <c r="F214" s="23">
        <v>2901841378.8000002</v>
      </c>
      <c r="G214" s="40">
        <f t="shared" si="7"/>
        <v>4.8705108808204299E-2</v>
      </c>
    </row>
    <row r="215" spans="2:7" ht="22.5" x14ac:dyDescent="0.2">
      <c r="B215" s="43" t="s">
        <v>192</v>
      </c>
      <c r="C215" s="43" t="s">
        <v>260</v>
      </c>
      <c r="D215" s="14" t="s">
        <v>256</v>
      </c>
      <c r="E215" s="14">
        <v>275655</v>
      </c>
      <c r="F215" s="14">
        <v>475713302.15598005</v>
      </c>
      <c r="G215" s="38">
        <f t="shared" si="7"/>
        <v>7.9844709336244074E-3</v>
      </c>
    </row>
    <row r="216" spans="2:7" ht="22.5" x14ac:dyDescent="0.2">
      <c r="B216" s="22" t="s">
        <v>193</v>
      </c>
      <c r="C216" s="22" t="s">
        <v>260</v>
      </c>
      <c r="D216" s="23" t="s">
        <v>256</v>
      </c>
      <c r="E216" s="23">
        <v>169552</v>
      </c>
      <c r="F216" s="23">
        <v>679663561.19289601</v>
      </c>
      <c r="G216" s="40">
        <f t="shared" si="7"/>
        <v>1.1407614469458271E-2</v>
      </c>
    </row>
    <row r="217" spans="2:7" ht="33.75" x14ac:dyDescent="0.2">
      <c r="B217" s="43" t="s">
        <v>194</v>
      </c>
      <c r="C217" s="43" t="s">
        <v>260</v>
      </c>
      <c r="D217" s="14" t="s">
        <v>256</v>
      </c>
      <c r="E217" s="14">
        <v>212624</v>
      </c>
      <c r="F217" s="14">
        <v>537567093.22131205</v>
      </c>
      <c r="G217" s="38">
        <f t="shared" si="7"/>
        <v>9.0226378182949717E-3</v>
      </c>
    </row>
    <row r="218" spans="2:7" ht="22.5" x14ac:dyDescent="0.2">
      <c r="B218" s="22" t="s">
        <v>195</v>
      </c>
      <c r="C218" s="22" t="s">
        <v>260</v>
      </c>
      <c r="D218" s="23" t="s">
        <v>256</v>
      </c>
      <c r="E218" s="23">
        <v>54750</v>
      </c>
      <c r="F218" s="23">
        <v>192961766.583</v>
      </c>
      <c r="G218" s="40">
        <f t="shared" si="7"/>
        <v>3.2387103946855933E-3</v>
      </c>
    </row>
    <row r="219" spans="2:7" ht="22.5" x14ac:dyDescent="0.2">
      <c r="B219" s="43" t="s">
        <v>196</v>
      </c>
      <c r="C219" s="43" t="s">
        <v>260</v>
      </c>
      <c r="D219" s="14" t="s">
        <v>256</v>
      </c>
      <c r="E219" s="14">
        <v>199770</v>
      </c>
      <c r="F219" s="14">
        <v>224240381.06244004</v>
      </c>
      <c r="G219" s="38">
        <f t="shared" si="7"/>
        <v>3.7636971609233071E-3</v>
      </c>
    </row>
    <row r="220" spans="2:7" ht="33.75" x14ac:dyDescent="0.2">
      <c r="B220" s="22" t="s">
        <v>197</v>
      </c>
      <c r="C220" s="22" t="s">
        <v>260</v>
      </c>
      <c r="D220" s="23" t="s">
        <v>256</v>
      </c>
      <c r="E220" s="23">
        <v>177959</v>
      </c>
      <c r="F220" s="23">
        <v>244324355.09214804</v>
      </c>
      <c r="G220" s="40">
        <f t="shared" si="7"/>
        <v>4.1007907552060487E-3</v>
      </c>
    </row>
    <row r="221" spans="2:7" ht="22.5" x14ac:dyDescent="0.2">
      <c r="B221" s="43" t="s">
        <v>198</v>
      </c>
      <c r="C221" s="43" t="s">
        <v>260</v>
      </c>
      <c r="D221" s="14" t="s">
        <v>256</v>
      </c>
      <c r="E221" s="14">
        <v>288975</v>
      </c>
      <c r="F221" s="14">
        <v>250395511.68270001</v>
      </c>
      <c r="G221" s="38">
        <f t="shared" si="7"/>
        <v>4.2026903092253522E-3</v>
      </c>
    </row>
    <row r="222" spans="2:7" ht="22.5" x14ac:dyDescent="0.2">
      <c r="B222" s="22" t="s">
        <v>199</v>
      </c>
      <c r="C222" s="22" t="s">
        <v>260</v>
      </c>
      <c r="D222" s="23" t="s">
        <v>256</v>
      </c>
      <c r="E222" s="23">
        <v>83382</v>
      </c>
      <c r="F222" s="23">
        <v>183432707.84373599</v>
      </c>
      <c r="G222" s="40">
        <f t="shared" si="7"/>
        <v>3.0787726923265659E-3</v>
      </c>
    </row>
    <row r="223" spans="2:7" ht="45" x14ac:dyDescent="0.2">
      <c r="B223" s="43" t="s">
        <v>200</v>
      </c>
      <c r="C223" s="43" t="s">
        <v>260</v>
      </c>
      <c r="D223" s="14" t="s">
        <v>256</v>
      </c>
      <c r="E223" s="14">
        <v>115540</v>
      </c>
      <c r="F223" s="14">
        <v>300280339.8488</v>
      </c>
      <c r="G223" s="38">
        <f t="shared" si="7"/>
        <v>5.0399676330166359E-3</v>
      </c>
    </row>
    <row r="224" spans="2:7" ht="22.5" x14ac:dyDescent="0.2">
      <c r="B224" s="22" t="s">
        <v>201</v>
      </c>
      <c r="C224" s="22" t="s">
        <v>260</v>
      </c>
      <c r="D224" s="23" t="s">
        <v>256</v>
      </c>
      <c r="E224" s="23">
        <v>234750</v>
      </c>
      <c r="F224" s="23">
        <v>699588611.505</v>
      </c>
      <c r="G224" s="40">
        <f t="shared" si="7"/>
        <v>1.1742040655034713E-2</v>
      </c>
    </row>
    <row r="225" spans="2:7" ht="45" x14ac:dyDescent="0.2">
      <c r="B225" s="43" t="s">
        <v>202</v>
      </c>
      <c r="C225" s="43" t="s">
        <v>260</v>
      </c>
      <c r="D225" s="14" t="s">
        <v>256</v>
      </c>
      <c r="E225" s="14">
        <v>40000</v>
      </c>
      <c r="F225" s="14">
        <v>161745810.24000001</v>
      </c>
      <c r="G225" s="38">
        <f t="shared" si="7"/>
        <v>2.7147752956324907E-3</v>
      </c>
    </row>
    <row r="226" spans="2:7" ht="22.5" x14ac:dyDescent="0.2">
      <c r="B226" s="22" t="s">
        <v>203</v>
      </c>
      <c r="C226" s="22" t="s">
        <v>260</v>
      </c>
      <c r="D226" s="23" t="s">
        <v>256</v>
      </c>
      <c r="E226" s="23">
        <v>116589</v>
      </c>
      <c r="F226" s="23">
        <v>301124991.45128399</v>
      </c>
      <c r="G226" s="40">
        <f t="shared" si="7"/>
        <v>5.0541444410615397E-3</v>
      </c>
    </row>
    <row r="227" spans="2:7" ht="22.5" x14ac:dyDescent="0.2">
      <c r="B227" s="43" t="s">
        <v>204</v>
      </c>
      <c r="C227" s="43" t="s">
        <v>260</v>
      </c>
      <c r="D227" s="14" t="s">
        <v>256</v>
      </c>
      <c r="E227" s="14">
        <v>197750</v>
      </c>
      <c r="F227" s="14">
        <v>303520765.56200004</v>
      </c>
      <c r="G227" s="38">
        <f t="shared" si="7"/>
        <v>5.094355611663345E-3</v>
      </c>
    </row>
    <row r="228" spans="2:7" ht="22.5" x14ac:dyDescent="0.2">
      <c r="B228" s="22" t="s">
        <v>205</v>
      </c>
      <c r="C228" s="22" t="s">
        <v>260</v>
      </c>
      <c r="D228" s="23" t="s">
        <v>256</v>
      </c>
      <c r="E228" s="23">
        <v>725</v>
      </c>
      <c r="F228" s="23">
        <v>23244142.901000001</v>
      </c>
      <c r="G228" s="40">
        <f t="shared" si="7"/>
        <v>3.9013452541462342E-4</v>
      </c>
    </row>
    <row r="229" spans="2:7" ht="22.5" x14ac:dyDescent="0.2">
      <c r="B229" s="43" t="s">
        <v>206</v>
      </c>
      <c r="C229" s="43" t="s">
        <v>260</v>
      </c>
      <c r="D229" s="14" t="s">
        <v>256</v>
      </c>
      <c r="E229" s="14">
        <v>114536</v>
      </c>
      <c r="F229" s="14">
        <v>344010806.16067201</v>
      </c>
      <c r="G229" s="38">
        <f t="shared" si="7"/>
        <v>5.7739488683500491E-3</v>
      </c>
    </row>
    <row r="230" spans="2:7" ht="33.75" x14ac:dyDescent="0.2">
      <c r="B230" s="22" t="s">
        <v>207</v>
      </c>
      <c r="C230" s="22" t="s">
        <v>260</v>
      </c>
      <c r="D230" s="23" t="s">
        <v>256</v>
      </c>
      <c r="E230" s="23">
        <v>77240</v>
      </c>
      <c r="F230" s="23">
        <v>586233464.66592002</v>
      </c>
      <c r="G230" s="40">
        <f t="shared" si="7"/>
        <v>9.8394643112338486E-3</v>
      </c>
    </row>
    <row r="231" spans="2:7" x14ac:dyDescent="0.2">
      <c r="B231" s="99" t="s">
        <v>685</v>
      </c>
      <c r="C231" s="100"/>
      <c r="D231" s="15"/>
      <c r="E231" s="15"/>
      <c r="F231" s="27">
        <f>SUM(F207:F230)</f>
        <v>12555589356.957672</v>
      </c>
      <c r="G231" s="31">
        <f>SUM(G207:G230)</f>
        <v>0.2107356212677062</v>
      </c>
    </row>
    <row r="232" spans="2:7" x14ac:dyDescent="0.2">
      <c r="B232" s="96" t="s">
        <v>686</v>
      </c>
      <c r="C232" s="96"/>
      <c r="D232" s="28"/>
      <c r="E232" s="28"/>
      <c r="F232" s="20">
        <f>F177+F183+F204+F231</f>
        <v>18554455073.202347</v>
      </c>
      <c r="G232" s="30">
        <f>G177+G183+G204+G231</f>
        <v>0.31142183022800662</v>
      </c>
    </row>
    <row r="233" spans="2:7" x14ac:dyDescent="0.2">
      <c r="B233" s="96" t="s">
        <v>687</v>
      </c>
      <c r="C233" s="96"/>
      <c r="D233" s="28"/>
      <c r="E233" s="28"/>
      <c r="F233" s="20">
        <f>F165+F232</f>
        <v>59004710748.09938</v>
      </c>
      <c r="G233" s="30">
        <f>G165+G232</f>
        <v>0.99034732848534179</v>
      </c>
    </row>
    <row r="234" spans="2:7" x14ac:dyDescent="0.2">
      <c r="B234" s="43" t="s">
        <v>688</v>
      </c>
      <c r="C234" s="42"/>
      <c r="D234" s="14"/>
      <c r="E234" s="14"/>
      <c r="F234" s="14">
        <v>467647747.32119197</v>
      </c>
      <c r="G234" s="38">
        <f>F234/$F$236</f>
        <v>7.8490969849665596E-3</v>
      </c>
    </row>
    <row r="235" spans="2:7" ht="12.75" customHeight="1" x14ac:dyDescent="0.2">
      <c r="B235" s="43" t="s">
        <v>689</v>
      </c>
      <c r="C235" s="42"/>
      <c r="D235" s="14"/>
      <c r="E235" s="14"/>
      <c r="F235" s="14">
        <v>107456637.05665673</v>
      </c>
      <c r="G235" s="38">
        <f>F235/$F$236</f>
        <v>1.8035745296913759E-3</v>
      </c>
    </row>
    <row r="236" spans="2:7" x14ac:dyDescent="0.2">
      <c r="B236" s="96" t="s">
        <v>690</v>
      </c>
      <c r="C236" s="96"/>
      <c r="D236" s="28"/>
      <c r="E236" s="28"/>
      <c r="F236" s="20">
        <f>F233+F234+F235</f>
        <v>59579815132.477226</v>
      </c>
      <c r="G236" s="30">
        <f>F236/$F$236</f>
        <v>1</v>
      </c>
    </row>
    <row r="237" spans="2:7" x14ac:dyDescent="0.2">
      <c r="B237" s="11"/>
      <c r="C237" s="12"/>
      <c r="D237" s="12"/>
      <c r="E237" s="12"/>
      <c r="F237" s="12"/>
      <c r="G237" s="12"/>
    </row>
    <row r="239" spans="2:7" x14ac:dyDescent="0.2">
      <c r="B239" s="9"/>
    </row>
    <row r="242" spans="2:2" x14ac:dyDescent="0.2">
      <c r="B242" s="13" t="s">
        <v>10</v>
      </c>
    </row>
  </sheetData>
  <mergeCells count="35">
    <mergeCell ref="B129:B130"/>
    <mergeCell ref="G129:G130"/>
    <mergeCell ref="B3:G3"/>
    <mergeCell ref="B4:G4"/>
    <mergeCell ref="B5:G5"/>
    <mergeCell ref="B117:C117"/>
    <mergeCell ref="B119:G119"/>
    <mergeCell ref="B121:C121"/>
    <mergeCell ref="B123:G123"/>
    <mergeCell ref="B124:B125"/>
    <mergeCell ref="G124:G125"/>
    <mergeCell ref="B126:B127"/>
    <mergeCell ref="G126:G127"/>
    <mergeCell ref="B165:C165"/>
    <mergeCell ref="B132:B143"/>
    <mergeCell ref="G132:G143"/>
    <mergeCell ref="B145:C145"/>
    <mergeCell ref="B147:G147"/>
    <mergeCell ref="B158:C158"/>
    <mergeCell ref="B160:G160"/>
    <mergeCell ref="B164:C164"/>
    <mergeCell ref="B179:G179"/>
    <mergeCell ref="B233:C233"/>
    <mergeCell ref="B236:C236"/>
    <mergeCell ref="B169:G169"/>
    <mergeCell ref="B185:G185"/>
    <mergeCell ref="B204:C204"/>
    <mergeCell ref="B206:G206"/>
    <mergeCell ref="B231:C231"/>
    <mergeCell ref="B232:C232"/>
    <mergeCell ref="B170:G170"/>
    <mergeCell ref="B171:G171"/>
    <mergeCell ref="B177:C177"/>
    <mergeCell ref="B180:G180"/>
    <mergeCell ref="B183:C183"/>
  </mergeCells>
  <hyperlinks>
    <hyperlink ref="B242" location="'2 Содржина'!A1" display="Содржина / Table of Contents" xr:uid="{1EE1ABB6-FDB8-418D-96C5-5D08276EAB37}"/>
  </hyperlinks>
  <pageMargins left="0.25" right="0.25" top="0.75" bottom="0.75" header="0.3" footer="0.3"/>
  <pageSetup paperSize="9" fitToWidth="0" orientation="portrait" r:id="rId1"/>
  <headerFooter differentFirst="1">
    <oddHeader xml:space="preserve">&amp;L&amp;"Arial,Italic"&amp;7
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31F5-AFA3-491B-965F-33F81D0E1049}">
  <sheetPr>
    <tabColor rgb="FF1F5F9E"/>
  </sheetPr>
  <dimension ref="B1:G200"/>
  <sheetViews>
    <sheetView showGridLines="0" zoomScaleNormal="100" workbookViewId="0">
      <selection activeCell="B6" sqref="B6:G7"/>
    </sheetView>
  </sheetViews>
  <sheetFormatPr defaultColWidth="9.140625" defaultRowHeight="11.25" x14ac:dyDescent="0.2"/>
  <cols>
    <col min="1" max="1" width="1" style="7" customWidth="1"/>
    <col min="2" max="2" width="14.42578125" style="7" customWidth="1"/>
    <col min="3" max="3" width="41.7109375" style="7" customWidth="1"/>
    <col min="4" max="4" width="7.140625" style="7" customWidth="1"/>
    <col min="5" max="5" width="10.85546875" style="7" customWidth="1"/>
    <col min="6" max="6" width="11.42578125" style="7" customWidth="1"/>
    <col min="7" max="7" width="12.140625" style="7" customWidth="1"/>
    <col min="8" max="8" width="1.28515625" style="7" customWidth="1"/>
    <col min="9" max="9" width="9.140625" style="7"/>
    <col min="10" max="10" width="35.7109375" style="7" customWidth="1"/>
    <col min="11" max="16384" width="9.140625" style="7"/>
  </cols>
  <sheetData>
    <row r="1" spans="2:7" x14ac:dyDescent="0.2">
      <c r="B1" s="7" t="s">
        <v>510</v>
      </c>
      <c r="G1" s="34" t="s">
        <v>12</v>
      </c>
    </row>
    <row r="2" spans="2:7" ht="33.75" x14ac:dyDescent="0.2">
      <c r="B2" s="10" t="s">
        <v>237</v>
      </c>
      <c r="C2" s="10" t="s">
        <v>233</v>
      </c>
      <c r="D2" s="10" t="s">
        <v>234</v>
      </c>
      <c r="E2" s="10" t="s">
        <v>538</v>
      </c>
      <c r="F2" s="10" t="s">
        <v>539</v>
      </c>
      <c r="G2" s="10" t="s">
        <v>540</v>
      </c>
    </row>
    <row r="3" spans="2:7" ht="15.75" customHeight="1" x14ac:dyDescent="0.2">
      <c r="B3" s="96" t="s">
        <v>541</v>
      </c>
      <c r="C3" s="96"/>
      <c r="D3" s="96"/>
      <c r="E3" s="96"/>
      <c r="F3" s="96"/>
      <c r="G3" s="96"/>
    </row>
    <row r="4" spans="2:7" ht="12.75" customHeight="1" x14ac:dyDescent="0.2">
      <c r="B4" s="95" t="s">
        <v>254</v>
      </c>
      <c r="C4" s="95"/>
      <c r="D4" s="95"/>
      <c r="E4" s="95"/>
      <c r="F4" s="95"/>
      <c r="G4" s="95"/>
    </row>
    <row r="5" spans="2:7" ht="10.15" customHeight="1" x14ac:dyDescent="0.2">
      <c r="B5" s="95" t="s">
        <v>691</v>
      </c>
      <c r="C5" s="95"/>
      <c r="D5" s="95"/>
      <c r="E5" s="95"/>
      <c r="F5" s="95"/>
      <c r="G5" s="95"/>
    </row>
    <row r="6" spans="2:7" ht="22.5" x14ac:dyDescent="0.2">
      <c r="B6" s="39" t="s">
        <v>224</v>
      </c>
      <c r="C6" s="43" t="s">
        <v>543</v>
      </c>
      <c r="D6" s="14" t="s">
        <v>241</v>
      </c>
      <c r="E6" s="14">
        <v>114904</v>
      </c>
      <c r="F6" s="14">
        <v>6849758.7493588412</v>
      </c>
      <c r="G6" s="38">
        <f>F6/$F$194</f>
        <v>1.023957420231583E-4</v>
      </c>
    </row>
    <row r="7" spans="2:7" ht="22.5" x14ac:dyDescent="0.2">
      <c r="B7" s="41" t="s">
        <v>224</v>
      </c>
      <c r="C7" s="22" t="s">
        <v>545</v>
      </c>
      <c r="D7" s="23" t="s">
        <v>241</v>
      </c>
      <c r="E7" s="23">
        <v>127205.6</v>
      </c>
      <c r="F7" s="23">
        <v>7160677.1431866726</v>
      </c>
      <c r="G7" s="40">
        <f t="shared" ref="G7:G70" si="0">F7/$F$194</f>
        <v>1.0704360201496157E-4</v>
      </c>
    </row>
    <row r="8" spans="2:7" ht="22.5" x14ac:dyDescent="0.2">
      <c r="B8" s="39" t="s">
        <v>224</v>
      </c>
      <c r="C8" s="43" t="s">
        <v>547</v>
      </c>
      <c r="D8" s="14" t="s">
        <v>241</v>
      </c>
      <c r="E8" s="14">
        <v>2462149.1999999997</v>
      </c>
      <c r="F8" s="14">
        <v>153122994.26989636</v>
      </c>
      <c r="G8" s="59">
        <f t="shared" si="0"/>
        <v>2.2890065464774901E-3</v>
      </c>
    </row>
    <row r="9" spans="2:7" ht="22.5" x14ac:dyDescent="0.2">
      <c r="B9" s="41" t="s">
        <v>224</v>
      </c>
      <c r="C9" s="22" t="s">
        <v>692</v>
      </c>
      <c r="D9" s="23" t="s">
        <v>241</v>
      </c>
      <c r="E9" s="23">
        <v>394187.2</v>
      </c>
      <c r="F9" s="23">
        <v>24551452.974099476</v>
      </c>
      <c r="G9" s="73">
        <f t="shared" si="0"/>
        <v>3.6701500549415808E-4</v>
      </c>
    </row>
    <row r="10" spans="2:7" ht="22.5" x14ac:dyDescent="0.2">
      <c r="B10" s="39" t="s">
        <v>224</v>
      </c>
      <c r="C10" s="43" t="s">
        <v>693</v>
      </c>
      <c r="D10" s="14" t="s">
        <v>241</v>
      </c>
      <c r="E10" s="14">
        <v>4593.5999999999995</v>
      </c>
      <c r="F10" s="14">
        <v>262816.54043605033</v>
      </c>
      <c r="G10" s="59">
        <f t="shared" si="0"/>
        <v>3.9287945252710894E-6</v>
      </c>
    </row>
    <row r="11" spans="2:7" x14ac:dyDescent="0.2">
      <c r="B11" s="41" t="s">
        <v>224</v>
      </c>
      <c r="C11" s="22" t="s">
        <v>694</v>
      </c>
      <c r="D11" s="23" t="s">
        <v>241</v>
      </c>
      <c r="E11" s="23">
        <v>997055.85</v>
      </c>
      <c r="F11" s="23">
        <v>63331145.813740909</v>
      </c>
      <c r="G11" s="73">
        <f t="shared" si="0"/>
        <v>9.467252652338795E-4</v>
      </c>
    </row>
    <row r="12" spans="2:7" x14ac:dyDescent="0.2">
      <c r="B12" s="39" t="s">
        <v>224</v>
      </c>
      <c r="C12" s="43" t="s">
        <v>695</v>
      </c>
      <c r="D12" s="14" t="s">
        <v>241</v>
      </c>
      <c r="E12" s="14">
        <v>2334463.8199999998</v>
      </c>
      <c r="F12" s="14">
        <v>147057558.71968335</v>
      </c>
      <c r="G12" s="59">
        <f t="shared" si="0"/>
        <v>2.1983355029293011E-3</v>
      </c>
    </row>
    <row r="13" spans="2:7" x14ac:dyDescent="0.2">
      <c r="B13" s="41" t="s">
        <v>224</v>
      </c>
      <c r="C13" s="22" t="s">
        <v>696</v>
      </c>
      <c r="D13" s="23" t="s">
        <v>241</v>
      </c>
      <c r="E13" s="23">
        <v>4786042.9000000004</v>
      </c>
      <c r="F13" s="23">
        <v>299525390.99530357</v>
      </c>
      <c r="G13" s="73">
        <f t="shared" si="0"/>
        <v>4.4775481572415302E-3</v>
      </c>
    </row>
    <row r="14" spans="2:7" x14ac:dyDescent="0.2">
      <c r="B14" s="39" t="s">
        <v>224</v>
      </c>
      <c r="C14" s="43" t="s">
        <v>697</v>
      </c>
      <c r="D14" s="14" t="s">
        <v>227</v>
      </c>
      <c r="E14" s="14">
        <v>485850000</v>
      </c>
      <c r="F14" s="14">
        <v>491451214.98986655</v>
      </c>
      <c r="G14" s="59">
        <f t="shared" si="0"/>
        <v>7.3466108323567494E-3</v>
      </c>
    </row>
    <row r="15" spans="2:7" x14ac:dyDescent="0.2">
      <c r="B15" s="41" t="s">
        <v>224</v>
      </c>
      <c r="C15" s="22" t="s">
        <v>698</v>
      </c>
      <c r="D15" s="23" t="s">
        <v>227</v>
      </c>
      <c r="E15" s="23">
        <v>163680000</v>
      </c>
      <c r="F15" s="23">
        <v>169387315.28714731</v>
      </c>
      <c r="G15" s="73">
        <f t="shared" si="0"/>
        <v>2.5321387909846634E-3</v>
      </c>
    </row>
    <row r="16" spans="2:7" x14ac:dyDescent="0.2">
      <c r="B16" s="39" t="s">
        <v>224</v>
      </c>
      <c r="C16" s="43" t="s">
        <v>699</v>
      </c>
      <c r="D16" s="14" t="s">
        <v>227</v>
      </c>
      <c r="E16" s="14">
        <v>335170000</v>
      </c>
      <c r="F16" s="14">
        <v>345370530.77611804</v>
      </c>
      <c r="G16" s="59">
        <f t="shared" si="0"/>
        <v>5.1628784408009791E-3</v>
      </c>
    </row>
    <row r="17" spans="2:7" x14ac:dyDescent="0.2">
      <c r="B17" s="41" t="s">
        <v>224</v>
      </c>
      <c r="C17" s="22" t="s">
        <v>700</v>
      </c>
      <c r="D17" s="23" t="s">
        <v>227</v>
      </c>
      <c r="E17" s="23">
        <v>375450000</v>
      </c>
      <c r="F17" s="23">
        <v>386327046.62556988</v>
      </c>
      <c r="G17" s="73">
        <f t="shared" si="0"/>
        <v>5.7751296140967417E-3</v>
      </c>
    </row>
    <row r="18" spans="2:7" x14ac:dyDescent="0.2">
      <c r="B18" s="39" t="s">
        <v>224</v>
      </c>
      <c r="C18" s="43" t="s">
        <v>701</v>
      </c>
      <c r="D18" s="14" t="s">
        <v>227</v>
      </c>
      <c r="E18" s="14">
        <v>130000000</v>
      </c>
      <c r="F18" s="14">
        <v>132529508.69309343</v>
      </c>
      <c r="G18" s="59">
        <f t="shared" si="0"/>
        <v>1.9811584435530881E-3</v>
      </c>
    </row>
    <row r="19" spans="2:7" x14ac:dyDescent="0.2">
      <c r="B19" s="41" t="s">
        <v>224</v>
      </c>
      <c r="C19" s="22" t="s">
        <v>702</v>
      </c>
      <c r="D19" s="23" t="s">
        <v>227</v>
      </c>
      <c r="E19" s="23">
        <v>417480000</v>
      </c>
      <c r="F19" s="23">
        <v>424992876.07403195</v>
      </c>
      <c r="G19" s="73">
        <f t="shared" si="0"/>
        <v>6.3531377516368778E-3</v>
      </c>
    </row>
    <row r="20" spans="2:7" x14ac:dyDescent="0.2">
      <c r="B20" s="39" t="s">
        <v>224</v>
      </c>
      <c r="C20" s="43" t="s">
        <v>703</v>
      </c>
      <c r="D20" s="14" t="s">
        <v>227</v>
      </c>
      <c r="E20" s="14">
        <v>260000000</v>
      </c>
      <c r="F20" s="14">
        <v>263546073.27657437</v>
      </c>
      <c r="G20" s="59">
        <f t="shared" si="0"/>
        <v>3.9397001730857245E-3</v>
      </c>
    </row>
    <row r="21" spans="2:7" x14ac:dyDescent="0.2">
      <c r="B21" s="41" t="s">
        <v>224</v>
      </c>
      <c r="C21" s="22" t="s">
        <v>704</v>
      </c>
      <c r="D21" s="23" t="s">
        <v>227</v>
      </c>
      <c r="E21" s="23">
        <v>221500000</v>
      </c>
      <c r="F21" s="23">
        <v>224365422.68009412</v>
      </c>
      <c r="G21" s="73">
        <f t="shared" si="0"/>
        <v>3.3539960720249062E-3</v>
      </c>
    </row>
    <row r="22" spans="2:7" x14ac:dyDescent="0.2">
      <c r="B22" s="39" t="s">
        <v>224</v>
      </c>
      <c r="C22" s="43" t="s">
        <v>705</v>
      </c>
      <c r="D22" s="14" t="s">
        <v>241</v>
      </c>
      <c r="E22" s="14">
        <v>1345371.44</v>
      </c>
      <c r="F22" s="14">
        <v>83499926.783701137</v>
      </c>
      <c r="G22" s="59">
        <f t="shared" si="0"/>
        <v>1.2482245396886098E-3</v>
      </c>
    </row>
    <row r="23" spans="2:7" x14ac:dyDescent="0.2">
      <c r="B23" s="41" t="s">
        <v>224</v>
      </c>
      <c r="C23" s="22" t="s">
        <v>706</v>
      </c>
      <c r="D23" s="23" t="s">
        <v>227</v>
      </c>
      <c r="E23" s="23">
        <v>90460000</v>
      </c>
      <c r="F23" s="23">
        <v>91474506.30795902</v>
      </c>
      <c r="G23" s="73">
        <f t="shared" si="0"/>
        <v>1.36743501374881E-3</v>
      </c>
    </row>
    <row r="24" spans="2:7" x14ac:dyDescent="0.2">
      <c r="B24" s="39" t="s">
        <v>224</v>
      </c>
      <c r="C24" s="43" t="s">
        <v>707</v>
      </c>
      <c r="D24" s="14" t="s">
        <v>241</v>
      </c>
      <c r="E24" s="14">
        <v>1847799.66</v>
      </c>
      <c r="F24" s="14">
        <v>113778762.45347662</v>
      </c>
      <c r="G24" s="59">
        <f t="shared" si="0"/>
        <v>1.7008571008418248E-3</v>
      </c>
    </row>
    <row r="25" spans="2:7" x14ac:dyDescent="0.2">
      <c r="B25" s="41" t="s">
        <v>224</v>
      </c>
      <c r="C25" s="22" t="s">
        <v>708</v>
      </c>
      <c r="D25" s="23" t="s">
        <v>241</v>
      </c>
      <c r="E25" s="23">
        <v>1685534.39</v>
      </c>
      <c r="F25" s="23">
        <v>103719098.29970893</v>
      </c>
      <c r="G25" s="73">
        <f t="shared" si="0"/>
        <v>1.5504770928415098E-3</v>
      </c>
    </row>
    <row r="26" spans="2:7" x14ac:dyDescent="0.2">
      <c r="B26" s="39" t="s">
        <v>224</v>
      </c>
      <c r="C26" s="43" t="s">
        <v>709</v>
      </c>
      <c r="D26" s="14" t="s">
        <v>241</v>
      </c>
      <c r="E26" s="14">
        <v>3081789.19</v>
      </c>
      <c r="F26" s="14">
        <v>195884894.30020073</v>
      </c>
      <c r="G26" s="59">
        <f t="shared" si="0"/>
        <v>2.9282460648522046E-3</v>
      </c>
    </row>
    <row r="27" spans="2:7" x14ac:dyDescent="0.2">
      <c r="B27" s="41" t="s">
        <v>224</v>
      </c>
      <c r="C27" s="22" t="s">
        <v>710</v>
      </c>
      <c r="D27" s="23" t="s">
        <v>227</v>
      </c>
      <c r="E27" s="23">
        <v>131500000</v>
      </c>
      <c r="F27" s="23">
        <v>136026301.45235267</v>
      </c>
      <c r="G27" s="73">
        <f t="shared" si="0"/>
        <v>2.0334313340865063E-3</v>
      </c>
    </row>
    <row r="28" spans="2:7" x14ac:dyDescent="0.2">
      <c r="B28" s="39" t="s">
        <v>224</v>
      </c>
      <c r="C28" s="43" t="s">
        <v>711</v>
      </c>
      <c r="D28" s="14" t="s">
        <v>227</v>
      </c>
      <c r="E28" s="14">
        <v>834520000</v>
      </c>
      <c r="F28" s="14">
        <v>859528264.41762507</v>
      </c>
      <c r="G28" s="59">
        <f t="shared" si="0"/>
        <v>1.2848924706020972E-2</v>
      </c>
    </row>
    <row r="29" spans="2:7" x14ac:dyDescent="0.2">
      <c r="B29" s="41" t="s">
        <v>224</v>
      </c>
      <c r="C29" s="22" t="s">
        <v>712</v>
      </c>
      <c r="D29" s="23" t="s">
        <v>227</v>
      </c>
      <c r="E29" s="23">
        <v>929680000</v>
      </c>
      <c r="F29" s="23">
        <v>942894391.11217487</v>
      </c>
      <c r="G29" s="73">
        <f t="shared" si="0"/>
        <v>1.4095149093600181E-2</v>
      </c>
    </row>
    <row r="30" spans="2:7" x14ac:dyDescent="0.2">
      <c r="B30" s="39" t="s">
        <v>224</v>
      </c>
      <c r="C30" s="43" t="s">
        <v>560</v>
      </c>
      <c r="D30" s="14" t="s">
        <v>241</v>
      </c>
      <c r="E30" s="14">
        <v>5243989.84</v>
      </c>
      <c r="F30" s="14">
        <v>332822852.54809362</v>
      </c>
      <c r="G30" s="59">
        <f t="shared" si="0"/>
        <v>4.9753055831515541E-3</v>
      </c>
    </row>
    <row r="31" spans="2:7" x14ac:dyDescent="0.2">
      <c r="B31" s="41" t="s">
        <v>224</v>
      </c>
      <c r="C31" s="22" t="s">
        <v>561</v>
      </c>
      <c r="D31" s="23" t="s">
        <v>241</v>
      </c>
      <c r="E31" s="23">
        <v>3770361.33</v>
      </c>
      <c r="F31" s="23">
        <v>238937562.17488706</v>
      </c>
      <c r="G31" s="73">
        <f t="shared" si="0"/>
        <v>3.5718322164838569E-3</v>
      </c>
    </row>
    <row r="32" spans="2:7" x14ac:dyDescent="0.2">
      <c r="B32" s="39" t="s">
        <v>224</v>
      </c>
      <c r="C32" s="43" t="s">
        <v>562</v>
      </c>
      <c r="D32" s="14" t="s">
        <v>241</v>
      </c>
      <c r="E32" s="14">
        <v>1060606.3</v>
      </c>
      <c r="F32" s="14">
        <v>67066242.048585176</v>
      </c>
      <c r="G32" s="59">
        <f t="shared" si="0"/>
        <v>1.0025605091438323E-3</v>
      </c>
    </row>
    <row r="33" spans="2:7" x14ac:dyDescent="0.2">
      <c r="B33" s="41" t="s">
        <v>224</v>
      </c>
      <c r="C33" s="22" t="s">
        <v>563</v>
      </c>
      <c r="D33" s="23" t="s">
        <v>241</v>
      </c>
      <c r="E33" s="23">
        <v>1259020.27</v>
      </c>
      <c r="F33" s="23">
        <v>79432384.704250991</v>
      </c>
      <c r="G33" s="73">
        <f t="shared" si="0"/>
        <v>1.1874196260155986E-3</v>
      </c>
    </row>
    <row r="34" spans="2:7" x14ac:dyDescent="0.2">
      <c r="B34" s="39" t="s">
        <v>224</v>
      </c>
      <c r="C34" s="43" t="s">
        <v>713</v>
      </c>
      <c r="D34" s="14" t="s">
        <v>241</v>
      </c>
      <c r="E34" s="14">
        <v>2107139.96</v>
      </c>
      <c r="F34" s="14">
        <v>132239327.4484489</v>
      </c>
      <c r="G34" s="59">
        <f t="shared" si="0"/>
        <v>1.9768205792641655E-3</v>
      </c>
    </row>
    <row r="35" spans="2:7" x14ac:dyDescent="0.2">
      <c r="B35" s="41" t="s">
        <v>224</v>
      </c>
      <c r="C35" s="22" t="s">
        <v>565</v>
      </c>
      <c r="D35" s="23" t="s">
        <v>241</v>
      </c>
      <c r="E35" s="23">
        <v>6062000.9800000004</v>
      </c>
      <c r="F35" s="23">
        <v>379854736.52617794</v>
      </c>
      <c r="G35" s="73">
        <f t="shared" si="0"/>
        <v>5.6783762802230112E-3</v>
      </c>
    </row>
    <row r="36" spans="2:7" x14ac:dyDescent="0.2">
      <c r="B36" s="39" t="s">
        <v>224</v>
      </c>
      <c r="C36" s="43" t="s">
        <v>714</v>
      </c>
      <c r="D36" s="14" t="s">
        <v>241</v>
      </c>
      <c r="E36" s="14">
        <v>705322.03</v>
      </c>
      <c r="F36" s="14">
        <v>44102489.207282446</v>
      </c>
      <c r="G36" s="59">
        <f t="shared" si="0"/>
        <v>6.5927973125633362E-4</v>
      </c>
    </row>
    <row r="37" spans="2:7" x14ac:dyDescent="0.2">
      <c r="B37" s="41" t="s">
        <v>224</v>
      </c>
      <c r="C37" s="22" t="s">
        <v>715</v>
      </c>
      <c r="D37" s="23" t="s">
        <v>241</v>
      </c>
      <c r="E37" s="23">
        <v>4228151.03</v>
      </c>
      <c r="F37" s="23">
        <v>263752597.36604404</v>
      </c>
      <c r="G37" s="73">
        <f t="shared" si="0"/>
        <v>3.9427874624576144E-3</v>
      </c>
    </row>
    <row r="38" spans="2:7" x14ac:dyDescent="0.2">
      <c r="B38" s="39" t="s">
        <v>224</v>
      </c>
      <c r="C38" s="43" t="s">
        <v>716</v>
      </c>
      <c r="D38" s="14" t="s">
        <v>241</v>
      </c>
      <c r="E38" s="14">
        <v>1068422.98</v>
      </c>
      <c r="F38" s="14">
        <v>66602930.425721839</v>
      </c>
      <c r="G38" s="59">
        <f t="shared" si="0"/>
        <v>9.9563455172737778E-4</v>
      </c>
    </row>
    <row r="39" spans="2:7" x14ac:dyDescent="0.2">
      <c r="B39" s="41" t="s">
        <v>224</v>
      </c>
      <c r="C39" s="22" t="s">
        <v>717</v>
      </c>
      <c r="D39" s="23" t="s">
        <v>241</v>
      </c>
      <c r="E39" s="23">
        <v>1135175.02</v>
      </c>
      <c r="F39" s="23">
        <v>70604369.872165039</v>
      </c>
      <c r="G39" s="73">
        <f t="shared" si="0"/>
        <v>1.0554513096997136E-3</v>
      </c>
    </row>
    <row r="40" spans="2:7" x14ac:dyDescent="0.2">
      <c r="B40" s="39" t="s">
        <v>224</v>
      </c>
      <c r="C40" s="43" t="s">
        <v>718</v>
      </c>
      <c r="D40" s="14" t="s">
        <v>241</v>
      </c>
      <c r="E40" s="14">
        <v>4052323.6</v>
      </c>
      <c r="F40" s="14">
        <v>251836621.51027012</v>
      </c>
      <c r="G40" s="59">
        <f t="shared" si="0"/>
        <v>3.764657803541347E-3</v>
      </c>
    </row>
    <row r="41" spans="2:7" x14ac:dyDescent="0.2">
      <c r="B41" s="41" t="s">
        <v>224</v>
      </c>
      <c r="C41" s="22" t="s">
        <v>719</v>
      </c>
      <c r="D41" s="23" t="s">
        <v>241</v>
      </c>
      <c r="E41" s="23">
        <v>1987971.55</v>
      </c>
      <c r="F41" s="23">
        <v>122623203.40407149</v>
      </c>
      <c r="G41" s="73">
        <f t="shared" si="0"/>
        <v>1.8330709680821767E-3</v>
      </c>
    </row>
    <row r="42" spans="2:7" x14ac:dyDescent="0.2">
      <c r="B42" s="39" t="s">
        <v>224</v>
      </c>
      <c r="C42" s="43" t="s">
        <v>568</v>
      </c>
      <c r="D42" s="14" t="s">
        <v>241</v>
      </c>
      <c r="E42" s="14">
        <v>1904576.66</v>
      </c>
      <c r="F42" s="14">
        <v>121853771.03234379</v>
      </c>
      <c r="G42" s="59">
        <f t="shared" si="0"/>
        <v>1.8215688697568787E-3</v>
      </c>
    </row>
    <row r="43" spans="2:7" x14ac:dyDescent="0.2">
      <c r="B43" s="41" t="s">
        <v>224</v>
      </c>
      <c r="C43" s="22" t="s">
        <v>720</v>
      </c>
      <c r="D43" s="23" t="s">
        <v>241</v>
      </c>
      <c r="E43" s="23">
        <v>2380963.96</v>
      </c>
      <c r="F43" s="23">
        <v>152225828.7658596</v>
      </c>
      <c r="G43" s="73">
        <f t="shared" si="0"/>
        <v>2.2755949898278457E-3</v>
      </c>
    </row>
    <row r="44" spans="2:7" x14ac:dyDescent="0.2">
      <c r="B44" s="39" t="s">
        <v>224</v>
      </c>
      <c r="C44" s="43" t="s">
        <v>721</v>
      </c>
      <c r="D44" s="14" t="s">
        <v>241</v>
      </c>
      <c r="E44" s="14">
        <v>2769943.92</v>
      </c>
      <c r="F44" s="14">
        <v>174127497.37939423</v>
      </c>
      <c r="G44" s="59">
        <f t="shared" si="0"/>
        <v>2.602998872400807E-3</v>
      </c>
    </row>
    <row r="45" spans="2:7" x14ac:dyDescent="0.2">
      <c r="B45" s="41" t="s">
        <v>224</v>
      </c>
      <c r="C45" s="22" t="s">
        <v>722</v>
      </c>
      <c r="D45" s="23" t="s">
        <v>241</v>
      </c>
      <c r="E45" s="23">
        <v>1016431.5</v>
      </c>
      <c r="F45" s="23">
        <v>63790133.886298619</v>
      </c>
      <c r="G45" s="73">
        <f t="shared" si="0"/>
        <v>9.5358659071833186E-4</v>
      </c>
    </row>
    <row r="46" spans="2:7" x14ac:dyDescent="0.2">
      <c r="B46" s="39" t="s">
        <v>224</v>
      </c>
      <c r="C46" s="43" t="s">
        <v>723</v>
      </c>
      <c r="D46" s="14" t="s">
        <v>241</v>
      </c>
      <c r="E46" s="14">
        <v>2686419.11</v>
      </c>
      <c r="F46" s="14">
        <v>168197155.17834392</v>
      </c>
      <c r="G46" s="59">
        <f t="shared" si="0"/>
        <v>2.5143473136601965E-3</v>
      </c>
    </row>
    <row r="47" spans="2:7" x14ac:dyDescent="0.2">
      <c r="B47" s="41" t="s">
        <v>224</v>
      </c>
      <c r="C47" s="22" t="s">
        <v>724</v>
      </c>
      <c r="D47" s="23" t="s">
        <v>241</v>
      </c>
      <c r="E47" s="23">
        <v>3250670.79</v>
      </c>
      <c r="F47" s="23">
        <v>202704140.94962829</v>
      </c>
      <c r="G47" s="73">
        <f t="shared" si="0"/>
        <v>3.0301856872910872E-3</v>
      </c>
    </row>
    <row r="48" spans="2:7" x14ac:dyDescent="0.2">
      <c r="B48" s="39" t="s">
        <v>224</v>
      </c>
      <c r="C48" s="43" t="s">
        <v>575</v>
      </c>
      <c r="D48" s="14" t="s">
        <v>241</v>
      </c>
      <c r="E48" s="14">
        <v>2331510.1800000002</v>
      </c>
      <c r="F48" s="14">
        <v>145037968.48247534</v>
      </c>
      <c r="G48" s="59">
        <f t="shared" si="0"/>
        <v>2.1681450322151323E-3</v>
      </c>
    </row>
    <row r="49" spans="2:7" x14ac:dyDescent="0.2">
      <c r="B49" s="41" t="s">
        <v>224</v>
      </c>
      <c r="C49" s="22" t="s">
        <v>576</v>
      </c>
      <c r="D49" s="23" t="s">
        <v>241</v>
      </c>
      <c r="E49" s="23">
        <v>654863.82999999996</v>
      </c>
      <c r="F49" s="23">
        <v>40709874.666415267</v>
      </c>
      <c r="G49" s="73">
        <f t="shared" si="0"/>
        <v>6.0856418111478031E-4</v>
      </c>
    </row>
    <row r="50" spans="2:7" x14ac:dyDescent="0.2">
      <c r="B50" s="39" t="s">
        <v>224</v>
      </c>
      <c r="C50" s="43" t="s">
        <v>725</v>
      </c>
      <c r="D50" s="14" t="s">
        <v>241</v>
      </c>
      <c r="E50" s="14">
        <v>1086297.21</v>
      </c>
      <c r="F50" s="14">
        <v>67408774.962743372</v>
      </c>
      <c r="G50" s="59">
        <f t="shared" si="0"/>
        <v>1.0076809685929868E-3</v>
      </c>
    </row>
    <row r="51" spans="2:7" x14ac:dyDescent="0.2">
      <c r="B51" s="41" t="s">
        <v>224</v>
      </c>
      <c r="C51" s="22" t="s">
        <v>577</v>
      </c>
      <c r="D51" s="23" t="s">
        <v>241</v>
      </c>
      <c r="E51" s="23">
        <v>3315571.25</v>
      </c>
      <c r="F51" s="23">
        <v>205255064.93563205</v>
      </c>
      <c r="G51" s="73">
        <f t="shared" si="0"/>
        <v>3.0683189652574061E-3</v>
      </c>
    </row>
    <row r="52" spans="2:7" x14ac:dyDescent="0.2">
      <c r="B52" s="39" t="s">
        <v>224</v>
      </c>
      <c r="C52" s="43" t="s">
        <v>578</v>
      </c>
      <c r="D52" s="14" t="s">
        <v>241</v>
      </c>
      <c r="E52" s="14">
        <v>2334629.08</v>
      </c>
      <c r="F52" s="14">
        <v>144064909.6883598</v>
      </c>
      <c r="G52" s="59">
        <f t="shared" si="0"/>
        <v>2.1535989611925657E-3</v>
      </c>
    </row>
    <row r="53" spans="2:7" x14ac:dyDescent="0.2">
      <c r="B53" s="41" t="s">
        <v>224</v>
      </c>
      <c r="C53" s="22" t="s">
        <v>579</v>
      </c>
      <c r="D53" s="23" t="s">
        <v>241</v>
      </c>
      <c r="E53" s="23">
        <v>530851.68999999994</v>
      </c>
      <c r="F53" s="23">
        <v>32682220.48086372</v>
      </c>
      <c r="G53" s="73">
        <f t="shared" si="0"/>
        <v>4.8856030402760493E-4</v>
      </c>
    </row>
    <row r="54" spans="2:7" x14ac:dyDescent="0.2">
      <c r="B54" s="39" t="s">
        <v>224</v>
      </c>
      <c r="C54" s="43" t="s">
        <v>580</v>
      </c>
      <c r="D54" s="14" t="s">
        <v>241</v>
      </c>
      <c r="E54" s="14">
        <v>3319776.7</v>
      </c>
      <c r="F54" s="14">
        <v>212235983.51251426</v>
      </c>
      <c r="G54" s="59">
        <f t="shared" si="0"/>
        <v>3.1726753906205643E-3</v>
      </c>
    </row>
    <row r="55" spans="2:7" x14ac:dyDescent="0.2">
      <c r="B55" s="41" t="s">
        <v>224</v>
      </c>
      <c r="C55" s="22" t="s">
        <v>581</v>
      </c>
      <c r="D55" s="23" t="s">
        <v>241</v>
      </c>
      <c r="E55" s="23">
        <v>3036386.25</v>
      </c>
      <c r="F55" s="23">
        <v>193304492.56780446</v>
      </c>
      <c r="G55" s="73">
        <f t="shared" si="0"/>
        <v>2.8896721296561233E-3</v>
      </c>
    </row>
    <row r="56" spans="2:7" x14ac:dyDescent="0.2">
      <c r="B56" s="39" t="s">
        <v>224</v>
      </c>
      <c r="C56" s="43" t="s">
        <v>582</v>
      </c>
      <c r="D56" s="14" t="s">
        <v>241</v>
      </c>
      <c r="E56" s="14">
        <v>3899268.89</v>
      </c>
      <c r="F56" s="14">
        <v>247701391.97960317</v>
      </c>
      <c r="G56" s="59">
        <f t="shared" si="0"/>
        <v>3.7028410430213717E-3</v>
      </c>
    </row>
    <row r="57" spans="2:7" x14ac:dyDescent="0.2">
      <c r="B57" s="41" t="s">
        <v>224</v>
      </c>
      <c r="C57" s="22" t="s">
        <v>583</v>
      </c>
      <c r="D57" s="23" t="s">
        <v>241</v>
      </c>
      <c r="E57" s="23">
        <v>6720871.6200000001</v>
      </c>
      <c r="F57" s="23">
        <v>426006726.86043876</v>
      </c>
      <c r="G57" s="73">
        <f t="shared" si="0"/>
        <v>6.3682936144013299E-3</v>
      </c>
    </row>
    <row r="58" spans="2:7" x14ac:dyDescent="0.2">
      <c r="B58" s="39" t="s">
        <v>224</v>
      </c>
      <c r="C58" s="43" t="s">
        <v>584</v>
      </c>
      <c r="D58" s="14" t="s">
        <v>241</v>
      </c>
      <c r="E58" s="14">
        <v>3945299.38</v>
      </c>
      <c r="F58" s="14">
        <v>249721012.73699668</v>
      </c>
      <c r="G58" s="59">
        <f t="shared" si="0"/>
        <v>3.7330319699759944E-3</v>
      </c>
    </row>
    <row r="59" spans="2:7" x14ac:dyDescent="0.2">
      <c r="B59" s="41" t="s">
        <v>224</v>
      </c>
      <c r="C59" s="22" t="s">
        <v>726</v>
      </c>
      <c r="D59" s="23" t="s">
        <v>241</v>
      </c>
      <c r="E59" s="23">
        <v>1498999.1</v>
      </c>
      <c r="F59" s="23">
        <v>94817008.476332173</v>
      </c>
      <c r="G59" s="73">
        <f t="shared" si="0"/>
        <v>1.4174014435557897E-3</v>
      </c>
    </row>
    <row r="60" spans="2:7" x14ac:dyDescent="0.2">
      <c r="B60" s="39" t="s">
        <v>224</v>
      </c>
      <c r="C60" s="43" t="s">
        <v>586</v>
      </c>
      <c r="D60" s="14" t="s">
        <v>241</v>
      </c>
      <c r="E60" s="14">
        <v>1444270.07</v>
      </c>
      <c r="F60" s="14">
        <v>91029659.254953206</v>
      </c>
      <c r="G60" s="59">
        <f t="shared" si="0"/>
        <v>1.3607850796787072E-3</v>
      </c>
    </row>
    <row r="61" spans="2:7" x14ac:dyDescent="0.2">
      <c r="B61" s="41" t="s">
        <v>224</v>
      </c>
      <c r="C61" s="22" t="s">
        <v>587</v>
      </c>
      <c r="D61" s="23" t="s">
        <v>241</v>
      </c>
      <c r="E61" s="23">
        <v>1412756.3</v>
      </c>
      <c r="F61" s="23">
        <v>88725993.428369686</v>
      </c>
      <c r="G61" s="73">
        <f t="shared" si="0"/>
        <v>1.326348016956098E-3</v>
      </c>
    </row>
    <row r="62" spans="2:7" x14ac:dyDescent="0.2">
      <c r="B62" s="39" t="s">
        <v>224</v>
      </c>
      <c r="C62" s="43" t="s">
        <v>588</v>
      </c>
      <c r="D62" s="14" t="s">
        <v>241</v>
      </c>
      <c r="E62" s="14">
        <v>2453521.36</v>
      </c>
      <c r="F62" s="14">
        <v>153864253.01583707</v>
      </c>
      <c r="G62" s="59">
        <f t="shared" si="0"/>
        <v>2.3000874826241626E-3</v>
      </c>
    </row>
    <row r="63" spans="2:7" x14ac:dyDescent="0.2">
      <c r="B63" s="41" t="s">
        <v>224</v>
      </c>
      <c r="C63" s="22" t="s">
        <v>589</v>
      </c>
      <c r="D63" s="23" t="s">
        <v>241</v>
      </c>
      <c r="E63" s="23">
        <v>11632441.68</v>
      </c>
      <c r="F63" s="23">
        <v>728940757.75017977</v>
      </c>
      <c r="G63" s="73">
        <f t="shared" si="0"/>
        <v>1.0896796881749961E-2</v>
      </c>
    </row>
    <row r="64" spans="2:7" x14ac:dyDescent="0.2">
      <c r="B64" s="39" t="s">
        <v>224</v>
      </c>
      <c r="C64" s="43" t="s">
        <v>590</v>
      </c>
      <c r="D64" s="14" t="s">
        <v>241</v>
      </c>
      <c r="E64" s="14">
        <v>3691348.6</v>
      </c>
      <c r="F64" s="14">
        <v>231156086.41489127</v>
      </c>
      <c r="G64" s="59">
        <f t="shared" si="0"/>
        <v>3.4555084139040113E-3</v>
      </c>
    </row>
    <row r="65" spans="2:7" x14ac:dyDescent="0.2">
      <c r="B65" s="41" t="s">
        <v>224</v>
      </c>
      <c r="C65" s="22" t="s">
        <v>592</v>
      </c>
      <c r="D65" s="23" t="s">
        <v>241</v>
      </c>
      <c r="E65" s="23">
        <v>2433531.1800000002</v>
      </c>
      <c r="F65" s="23">
        <v>151849210.32253441</v>
      </c>
      <c r="G65" s="73">
        <f t="shared" si="0"/>
        <v>2.2699649922797572E-3</v>
      </c>
    </row>
    <row r="66" spans="2:7" x14ac:dyDescent="0.2">
      <c r="B66" s="39" t="s">
        <v>224</v>
      </c>
      <c r="C66" s="43" t="s">
        <v>593</v>
      </c>
      <c r="D66" s="14" t="s">
        <v>241</v>
      </c>
      <c r="E66" s="14">
        <v>7000523.6200000001</v>
      </c>
      <c r="F66" s="14">
        <v>436497720.32372606</v>
      </c>
      <c r="G66" s="59">
        <f t="shared" si="0"/>
        <v>6.5251214822928758E-3</v>
      </c>
    </row>
    <row r="67" spans="2:7" x14ac:dyDescent="0.2">
      <c r="B67" s="41" t="s">
        <v>224</v>
      </c>
      <c r="C67" s="22" t="s">
        <v>727</v>
      </c>
      <c r="D67" s="23" t="s">
        <v>241</v>
      </c>
      <c r="E67" s="23">
        <v>9270341.3300000001</v>
      </c>
      <c r="F67" s="23">
        <v>576785244.47106481</v>
      </c>
      <c r="G67" s="73">
        <f t="shared" si="0"/>
        <v>8.622253024772833E-3</v>
      </c>
    </row>
    <row r="68" spans="2:7" x14ac:dyDescent="0.2">
      <c r="B68" s="39" t="s">
        <v>224</v>
      </c>
      <c r="C68" s="43" t="s">
        <v>594</v>
      </c>
      <c r="D68" s="14" t="s">
        <v>241</v>
      </c>
      <c r="E68" s="14">
        <v>16318090.029999999</v>
      </c>
      <c r="F68" s="14">
        <v>1013828564.3948423</v>
      </c>
      <c r="G68" s="59">
        <f t="shared" si="0"/>
        <v>1.5155530571817628E-2</v>
      </c>
    </row>
    <row r="69" spans="2:7" x14ac:dyDescent="0.2">
      <c r="B69" s="41" t="s">
        <v>224</v>
      </c>
      <c r="C69" s="22" t="s">
        <v>595</v>
      </c>
      <c r="D69" s="23" t="s">
        <v>241</v>
      </c>
      <c r="E69" s="23">
        <v>11003822.689999999</v>
      </c>
      <c r="F69" s="23">
        <v>682683708.60701525</v>
      </c>
      <c r="G69" s="73">
        <f t="shared" si="0"/>
        <v>1.020530904339954E-2</v>
      </c>
    </row>
    <row r="70" spans="2:7" x14ac:dyDescent="0.2">
      <c r="B70" s="39" t="s">
        <v>224</v>
      </c>
      <c r="C70" s="43" t="s">
        <v>596</v>
      </c>
      <c r="D70" s="14" t="s">
        <v>241</v>
      </c>
      <c r="E70" s="14">
        <v>3336970.96</v>
      </c>
      <c r="F70" s="14">
        <v>206737173.92723</v>
      </c>
      <c r="G70" s="59">
        <f t="shared" si="0"/>
        <v>3.0904747309576323E-3</v>
      </c>
    </row>
    <row r="71" spans="2:7" x14ac:dyDescent="0.2">
      <c r="B71" s="41" t="s">
        <v>224</v>
      </c>
      <c r="C71" s="22" t="s">
        <v>597</v>
      </c>
      <c r="D71" s="23" t="s">
        <v>241</v>
      </c>
      <c r="E71" s="23">
        <v>4718684.43</v>
      </c>
      <c r="F71" s="23">
        <v>291918537.37772965</v>
      </c>
      <c r="G71" s="73">
        <f t="shared" ref="G71:G134" si="1">F71/$F$194</f>
        <v>4.3638347478888381E-3</v>
      </c>
    </row>
    <row r="72" spans="2:7" x14ac:dyDescent="0.2">
      <c r="B72" s="39" t="s">
        <v>224</v>
      </c>
      <c r="C72" s="43" t="s">
        <v>598</v>
      </c>
      <c r="D72" s="14" t="s">
        <v>241</v>
      </c>
      <c r="E72" s="14">
        <v>2772645.96</v>
      </c>
      <c r="F72" s="14">
        <v>171163808.46710283</v>
      </c>
      <c r="G72" s="59">
        <f t="shared" si="1"/>
        <v>2.5586952499807776E-3</v>
      </c>
    </row>
    <row r="73" spans="2:7" x14ac:dyDescent="0.2">
      <c r="B73" s="41" t="s">
        <v>224</v>
      </c>
      <c r="C73" s="22" t="s">
        <v>599</v>
      </c>
      <c r="D73" s="23" t="s">
        <v>241</v>
      </c>
      <c r="E73" s="23">
        <v>1106520.69</v>
      </c>
      <c r="F73" s="23">
        <v>68264618.138535962</v>
      </c>
      <c r="G73" s="73">
        <f t="shared" si="1"/>
        <v>1.0204748056093548E-3</v>
      </c>
    </row>
    <row r="74" spans="2:7" x14ac:dyDescent="0.2">
      <c r="B74" s="39" t="s">
        <v>224</v>
      </c>
      <c r="C74" s="43" t="s">
        <v>600</v>
      </c>
      <c r="D74" s="14" t="s">
        <v>241</v>
      </c>
      <c r="E74" s="14">
        <v>1287258.7</v>
      </c>
      <c r="F74" s="14">
        <v>79356914.609792039</v>
      </c>
      <c r="G74" s="59">
        <f t="shared" si="1"/>
        <v>1.1862914379135862E-3</v>
      </c>
    </row>
    <row r="75" spans="2:7" x14ac:dyDescent="0.2">
      <c r="B75" s="41" t="s">
        <v>224</v>
      </c>
      <c r="C75" s="22" t="s">
        <v>601</v>
      </c>
      <c r="D75" s="23" t="s">
        <v>241</v>
      </c>
      <c r="E75" s="23">
        <v>23941458.66</v>
      </c>
      <c r="F75" s="23">
        <v>1526428554.270911</v>
      </c>
      <c r="G75" s="73">
        <f t="shared" si="1"/>
        <v>2.28182904214746E-2</v>
      </c>
    </row>
    <row r="76" spans="2:7" x14ac:dyDescent="0.2">
      <c r="B76" s="39" t="s">
        <v>224</v>
      </c>
      <c r="C76" s="43" t="s">
        <v>728</v>
      </c>
      <c r="D76" s="14" t="s">
        <v>241</v>
      </c>
      <c r="E76" s="14">
        <v>6807531.5700000003</v>
      </c>
      <c r="F76" s="14">
        <v>432253331.50144243</v>
      </c>
      <c r="G76" s="59">
        <f t="shared" si="1"/>
        <v>6.4616729202638537E-3</v>
      </c>
    </row>
    <row r="77" spans="2:7" x14ac:dyDescent="0.2">
      <c r="B77" s="41" t="s">
        <v>224</v>
      </c>
      <c r="C77" s="22" t="s">
        <v>729</v>
      </c>
      <c r="D77" s="23" t="s">
        <v>227</v>
      </c>
      <c r="E77" s="23">
        <v>538390000</v>
      </c>
      <c r="F77" s="23">
        <v>556915253.35396421</v>
      </c>
      <c r="G77" s="73">
        <f t="shared" si="1"/>
        <v>8.3252203030555125E-3</v>
      </c>
    </row>
    <row r="78" spans="2:7" x14ac:dyDescent="0.2">
      <c r="B78" s="39" t="s">
        <v>224</v>
      </c>
      <c r="C78" s="43" t="s">
        <v>730</v>
      </c>
      <c r="D78" s="14" t="s">
        <v>241</v>
      </c>
      <c r="E78" s="14">
        <v>2109133.25</v>
      </c>
      <c r="F78" s="14">
        <v>133322587.15061036</v>
      </c>
      <c r="G78" s="59">
        <f t="shared" si="1"/>
        <v>1.9930140227218626E-3</v>
      </c>
    </row>
    <row r="79" spans="2:7" x14ac:dyDescent="0.2">
      <c r="B79" s="41" t="s">
        <v>224</v>
      </c>
      <c r="C79" s="22" t="s">
        <v>731</v>
      </c>
      <c r="D79" s="23" t="s">
        <v>241</v>
      </c>
      <c r="E79" s="23">
        <v>499932.64</v>
      </c>
      <c r="F79" s="23">
        <v>31548269.358235992</v>
      </c>
      <c r="G79" s="73">
        <f t="shared" si="1"/>
        <v>4.7160908415722216E-4</v>
      </c>
    </row>
    <row r="80" spans="2:7" x14ac:dyDescent="0.2">
      <c r="B80" s="39" t="s">
        <v>224</v>
      </c>
      <c r="C80" s="43" t="s">
        <v>732</v>
      </c>
      <c r="D80" s="14" t="s">
        <v>227</v>
      </c>
      <c r="E80" s="14">
        <v>721110000</v>
      </c>
      <c r="F80" s="14">
        <v>735299174.65687454</v>
      </c>
      <c r="G80" s="59">
        <f t="shared" si="1"/>
        <v>1.099184764792688E-2</v>
      </c>
    </row>
    <row r="81" spans="2:7" x14ac:dyDescent="0.2">
      <c r="B81" s="41" t="s">
        <v>224</v>
      </c>
      <c r="C81" s="22" t="s">
        <v>733</v>
      </c>
      <c r="D81" s="23" t="s">
        <v>227</v>
      </c>
      <c r="E81" s="23">
        <v>307350000</v>
      </c>
      <c r="F81" s="23">
        <v>310231660.53842562</v>
      </c>
      <c r="G81" s="73">
        <f t="shared" si="1"/>
        <v>4.6375941463459693E-3</v>
      </c>
    </row>
    <row r="82" spans="2:7" x14ac:dyDescent="0.2">
      <c r="B82" s="39" t="s">
        <v>224</v>
      </c>
      <c r="C82" s="43" t="s">
        <v>734</v>
      </c>
      <c r="D82" s="14" t="s">
        <v>241</v>
      </c>
      <c r="E82" s="14">
        <v>4367021.71</v>
      </c>
      <c r="F82" s="14">
        <v>270703342.34787583</v>
      </c>
      <c r="G82" s="59">
        <f t="shared" si="1"/>
        <v>4.0466928284816411E-3</v>
      </c>
    </row>
    <row r="83" spans="2:7" x14ac:dyDescent="0.2">
      <c r="B83" s="41" t="s">
        <v>224</v>
      </c>
      <c r="C83" s="22" t="s">
        <v>604</v>
      </c>
      <c r="D83" s="23" t="s">
        <v>241</v>
      </c>
      <c r="E83" s="23">
        <v>3521587.12</v>
      </c>
      <c r="F83" s="23">
        <v>217581735.56244311</v>
      </c>
      <c r="G83" s="73">
        <f t="shared" si="1"/>
        <v>3.2525880222698937E-3</v>
      </c>
    </row>
    <row r="84" spans="2:7" x14ac:dyDescent="0.2">
      <c r="B84" s="39" t="s">
        <v>224</v>
      </c>
      <c r="C84" s="43" t="s">
        <v>735</v>
      </c>
      <c r="D84" s="14" t="s">
        <v>241</v>
      </c>
      <c r="E84" s="14">
        <v>4180014.64</v>
      </c>
      <c r="F84" s="14">
        <v>257837198.84948295</v>
      </c>
      <c r="G84" s="59">
        <f t="shared" si="1"/>
        <v>3.8543592940169873E-3</v>
      </c>
    </row>
    <row r="85" spans="2:7" x14ac:dyDescent="0.2">
      <c r="B85" s="41" t="s">
        <v>224</v>
      </c>
      <c r="C85" s="22" t="s">
        <v>605</v>
      </c>
      <c r="D85" s="23" t="s">
        <v>227</v>
      </c>
      <c r="E85" s="23">
        <v>489980000</v>
      </c>
      <c r="F85" s="23">
        <v>511119542.22341549</v>
      </c>
      <c r="G85" s="73">
        <f t="shared" si="1"/>
        <v>7.640628918996961E-3</v>
      </c>
    </row>
    <row r="86" spans="2:7" x14ac:dyDescent="0.2">
      <c r="B86" s="39" t="s">
        <v>224</v>
      </c>
      <c r="C86" s="43" t="s">
        <v>606</v>
      </c>
      <c r="D86" s="14" t="s">
        <v>227</v>
      </c>
      <c r="E86" s="14">
        <v>365990000</v>
      </c>
      <c r="F86" s="14">
        <v>373295788.2137385</v>
      </c>
      <c r="G86" s="59">
        <f t="shared" si="1"/>
        <v>5.58032780816454E-3</v>
      </c>
    </row>
    <row r="87" spans="2:7" x14ac:dyDescent="0.2">
      <c r="B87" s="41" t="s">
        <v>224</v>
      </c>
      <c r="C87" s="22" t="s">
        <v>607</v>
      </c>
      <c r="D87" s="23" t="s">
        <v>241</v>
      </c>
      <c r="E87" s="23">
        <v>2342334.73</v>
      </c>
      <c r="F87" s="23">
        <v>145497801.86936918</v>
      </c>
      <c r="G87" s="73">
        <f t="shared" si="1"/>
        <v>2.1750189941429775E-3</v>
      </c>
    </row>
    <row r="88" spans="2:7" x14ac:dyDescent="0.2">
      <c r="B88" s="39" t="s">
        <v>224</v>
      </c>
      <c r="C88" s="43" t="s">
        <v>608</v>
      </c>
      <c r="D88" s="14" t="s">
        <v>227</v>
      </c>
      <c r="E88" s="14">
        <v>824510000</v>
      </c>
      <c r="F88" s="14">
        <v>831651683.57556009</v>
      </c>
      <c r="G88" s="59">
        <f t="shared" si="1"/>
        <v>1.2432202995835341E-2</v>
      </c>
    </row>
    <row r="89" spans="2:7" x14ac:dyDescent="0.2">
      <c r="B89" s="41" t="s">
        <v>224</v>
      </c>
      <c r="C89" s="22" t="s">
        <v>609</v>
      </c>
      <c r="D89" s="23" t="s">
        <v>227</v>
      </c>
      <c r="E89" s="23">
        <v>995400000</v>
      </c>
      <c r="F89" s="23">
        <v>1000273501.1185913</v>
      </c>
      <c r="G89" s="73">
        <f t="shared" si="1"/>
        <v>1.4952898506495255E-2</v>
      </c>
    </row>
    <row r="90" spans="2:7" x14ac:dyDescent="0.2">
      <c r="B90" s="39" t="s">
        <v>224</v>
      </c>
      <c r="C90" s="43" t="s">
        <v>736</v>
      </c>
      <c r="D90" s="14" t="s">
        <v>241</v>
      </c>
      <c r="E90" s="14">
        <v>3463704.21</v>
      </c>
      <c r="F90" s="14">
        <v>213375703.05015737</v>
      </c>
      <c r="G90" s="59">
        <f t="shared" si="1"/>
        <v>3.1897128414309565E-3</v>
      </c>
    </row>
    <row r="91" spans="2:7" x14ac:dyDescent="0.2">
      <c r="B91" s="41" t="s">
        <v>224</v>
      </c>
      <c r="C91" s="22" t="s">
        <v>610</v>
      </c>
      <c r="D91" s="23" t="s">
        <v>227</v>
      </c>
      <c r="E91" s="23">
        <v>410800000</v>
      </c>
      <c r="F91" s="23">
        <v>421164486.87298501</v>
      </c>
      <c r="G91" s="73">
        <f t="shared" si="1"/>
        <v>6.2959078889017351E-3</v>
      </c>
    </row>
    <row r="92" spans="2:7" x14ac:dyDescent="0.2">
      <c r="B92" s="39" t="s">
        <v>224</v>
      </c>
      <c r="C92" s="43" t="s">
        <v>737</v>
      </c>
      <c r="D92" s="14" t="s">
        <v>227</v>
      </c>
      <c r="E92" s="14">
        <v>549580000</v>
      </c>
      <c r="F92" s="14">
        <v>558360239.05509949</v>
      </c>
      <c r="G92" s="59">
        <f t="shared" si="1"/>
        <v>8.3468211197404007E-3</v>
      </c>
    </row>
    <row r="93" spans="2:7" x14ac:dyDescent="0.2">
      <c r="B93" s="41" t="s">
        <v>224</v>
      </c>
      <c r="C93" s="22" t="s">
        <v>612</v>
      </c>
      <c r="D93" s="23" t="s">
        <v>227</v>
      </c>
      <c r="E93" s="23">
        <v>1515310000</v>
      </c>
      <c r="F93" s="23">
        <v>1521740260.506026</v>
      </c>
      <c r="G93" s="73">
        <f t="shared" si="1"/>
        <v>2.2748206008804905E-2</v>
      </c>
    </row>
    <row r="94" spans="2:7" x14ac:dyDescent="0.2">
      <c r="B94" s="39" t="s">
        <v>224</v>
      </c>
      <c r="C94" s="43" t="s">
        <v>738</v>
      </c>
      <c r="D94" s="14" t="s">
        <v>241</v>
      </c>
      <c r="E94" s="14">
        <v>6717735.1699999999</v>
      </c>
      <c r="F94" s="14">
        <v>411955039.82558149</v>
      </c>
      <c r="G94" s="59">
        <f t="shared" si="1"/>
        <v>6.158237614874911E-3</v>
      </c>
    </row>
    <row r="95" spans="2:7" x14ac:dyDescent="0.2">
      <c r="B95" s="41" t="s">
        <v>224</v>
      </c>
      <c r="C95" s="22" t="s">
        <v>613</v>
      </c>
      <c r="D95" s="23" t="s">
        <v>227</v>
      </c>
      <c r="E95" s="23">
        <v>1038900000</v>
      </c>
      <c r="F95" s="23">
        <v>1062774115.7654524</v>
      </c>
      <c r="G95" s="73">
        <f t="shared" si="1"/>
        <v>1.5887208319124473E-2</v>
      </c>
    </row>
    <row r="96" spans="2:7" x14ac:dyDescent="0.2">
      <c r="B96" s="39" t="s">
        <v>224</v>
      </c>
      <c r="C96" s="43" t="s">
        <v>739</v>
      </c>
      <c r="D96" s="14" t="s">
        <v>227</v>
      </c>
      <c r="E96" s="14">
        <v>410000000</v>
      </c>
      <c r="F96" s="14">
        <v>418450972.89267606</v>
      </c>
      <c r="G96" s="59">
        <f t="shared" si="1"/>
        <v>6.2553440840042336E-3</v>
      </c>
    </row>
    <row r="97" spans="2:7" x14ac:dyDescent="0.2">
      <c r="B97" s="41" t="s">
        <v>224</v>
      </c>
      <c r="C97" s="22" t="s">
        <v>614</v>
      </c>
      <c r="D97" s="23" t="s">
        <v>227</v>
      </c>
      <c r="E97" s="23">
        <v>620680000</v>
      </c>
      <c r="F97" s="23">
        <v>631674721.37807608</v>
      </c>
      <c r="G97" s="73">
        <f t="shared" si="1"/>
        <v>9.4427853855194831E-3</v>
      </c>
    </row>
    <row r="98" spans="2:7" x14ac:dyDescent="0.2">
      <c r="B98" s="39" t="s">
        <v>224</v>
      </c>
      <c r="C98" s="43" t="s">
        <v>740</v>
      </c>
      <c r="D98" s="14" t="s">
        <v>241</v>
      </c>
      <c r="E98" s="14">
        <v>11448348.619999999</v>
      </c>
      <c r="F98" s="14">
        <v>714993188.91146326</v>
      </c>
      <c r="G98" s="59">
        <f t="shared" si="1"/>
        <v>1.0688297325354177E-2</v>
      </c>
    </row>
    <row r="99" spans="2:7" x14ac:dyDescent="0.2">
      <c r="B99" s="41" t="s">
        <v>224</v>
      </c>
      <c r="C99" s="22" t="s">
        <v>615</v>
      </c>
      <c r="D99" s="23" t="s">
        <v>227</v>
      </c>
      <c r="E99" s="23">
        <v>816380000</v>
      </c>
      <c r="F99" s="23">
        <v>827306938.45818555</v>
      </c>
      <c r="G99" s="73">
        <f t="shared" si="1"/>
        <v>1.2367254226619681E-2</v>
      </c>
    </row>
    <row r="100" spans="2:7" x14ac:dyDescent="0.2">
      <c r="B100" s="39" t="s">
        <v>224</v>
      </c>
      <c r="C100" s="43" t="s">
        <v>741</v>
      </c>
      <c r="D100" s="14" t="s">
        <v>241</v>
      </c>
      <c r="E100" s="14">
        <v>6578665.8499999996</v>
      </c>
      <c r="F100" s="14">
        <v>409327856.81573826</v>
      </c>
      <c r="G100" s="59">
        <f t="shared" si="1"/>
        <v>6.118964355251175E-3</v>
      </c>
    </row>
    <row r="101" spans="2:7" x14ac:dyDescent="0.2">
      <c r="B101" s="41" t="s">
        <v>224</v>
      </c>
      <c r="C101" s="22" t="s">
        <v>616</v>
      </c>
      <c r="D101" s="23" t="s">
        <v>227</v>
      </c>
      <c r="E101" s="23">
        <v>313870000</v>
      </c>
      <c r="F101" s="23">
        <v>317073668.54963154</v>
      </c>
      <c r="G101" s="73">
        <f t="shared" si="1"/>
        <v>4.7398740240571953E-3</v>
      </c>
    </row>
    <row r="102" spans="2:7" x14ac:dyDescent="0.2">
      <c r="B102" s="39" t="s">
        <v>224</v>
      </c>
      <c r="C102" s="43" t="s">
        <v>617</v>
      </c>
      <c r="D102" s="14" t="s">
        <v>227</v>
      </c>
      <c r="E102" s="14">
        <v>755620000</v>
      </c>
      <c r="F102" s="14">
        <v>761055044.310655</v>
      </c>
      <c r="G102" s="59">
        <f t="shared" si="1"/>
        <v>1.1376867249514666E-2</v>
      </c>
    </row>
    <row r="103" spans="2:7" x14ac:dyDescent="0.2">
      <c r="B103" s="41" t="s">
        <v>224</v>
      </c>
      <c r="C103" s="22" t="s">
        <v>618</v>
      </c>
      <c r="D103" s="23" t="s">
        <v>227</v>
      </c>
      <c r="E103" s="23">
        <v>748310000</v>
      </c>
      <c r="F103" s="23">
        <v>752258645.87250495</v>
      </c>
      <c r="G103" s="73">
        <f t="shared" si="1"/>
        <v>1.1245371560664305E-2</v>
      </c>
    </row>
    <row r="104" spans="2:7" x14ac:dyDescent="0.2">
      <c r="B104" s="39" t="s">
        <v>224</v>
      </c>
      <c r="C104" s="43" t="s">
        <v>742</v>
      </c>
      <c r="D104" s="14" t="s">
        <v>241</v>
      </c>
      <c r="E104" s="14">
        <v>4264816.72</v>
      </c>
      <c r="F104" s="14">
        <v>262939265.20893309</v>
      </c>
      <c r="G104" s="59">
        <f t="shared" si="1"/>
        <v>3.9306291145820094E-3</v>
      </c>
    </row>
    <row r="105" spans="2:7" x14ac:dyDescent="0.2">
      <c r="B105" s="41" t="s">
        <v>224</v>
      </c>
      <c r="C105" s="22" t="s">
        <v>743</v>
      </c>
      <c r="D105" s="23" t="s">
        <v>227</v>
      </c>
      <c r="E105" s="23">
        <v>447000000</v>
      </c>
      <c r="F105" s="23">
        <v>458196492.21381301</v>
      </c>
      <c r="G105" s="73">
        <f t="shared" si="1"/>
        <v>6.8494923002993743E-3</v>
      </c>
    </row>
    <row r="106" spans="2:7" x14ac:dyDescent="0.2">
      <c r="B106" s="39" t="s">
        <v>224</v>
      </c>
      <c r="C106" s="43" t="s">
        <v>744</v>
      </c>
      <c r="D106" s="14" t="s">
        <v>227</v>
      </c>
      <c r="E106" s="14">
        <v>399730000</v>
      </c>
      <c r="F106" s="14">
        <v>409324107.98494619</v>
      </c>
      <c r="G106" s="59">
        <f t="shared" si="1"/>
        <v>6.1189083146919784E-3</v>
      </c>
    </row>
    <row r="107" spans="2:7" x14ac:dyDescent="0.2">
      <c r="B107" s="41" t="s">
        <v>224</v>
      </c>
      <c r="C107" s="22" t="s">
        <v>620</v>
      </c>
      <c r="D107" s="23" t="s">
        <v>227</v>
      </c>
      <c r="E107" s="23">
        <v>301230000</v>
      </c>
      <c r="F107" s="23">
        <v>307156698.2066471</v>
      </c>
      <c r="G107" s="73">
        <f t="shared" si="1"/>
        <v>4.5916271187210625E-3</v>
      </c>
    </row>
    <row r="108" spans="2:7" x14ac:dyDescent="0.2">
      <c r="B108" s="39" t="s">
        <v>224</v>
      </c>
      <c r="C108" s="43" t="s">
        <v>745</v>
      </c>
      <c r="D108" s="14" t="s">
        <v>227</v>
      </c>
      <c r="E108" s="14">
        <v>336500000</v>
      </c>
      <c r="F108" s="14">
        <v>342716004.07560903</v>
      </c>
      <c r="G108" s="59">
        <f t="shared" si="1"/>
        <v>5.1231964255410477E-3</v>
      </c>
    </row>
    <row r="109" spans="2:7" x14ac:dyDescent="0.2">
      <c r="B109" s="41" t="s">
        <v>224</v>
      </c>
      <c r="C109" s="22" t="s">
        <v>746</v>
      </c>
      <c r="D109" s="23" t="s">
        <v>227</v>
      </c>
      <c r="E109" s="23">
        <v>158000000</v>
      </c>
      <c r="F109" s="23">
        <v>160679237.24199995</v>
      </c>
      <c r="G109" s="73">
        <f t="shared" si="1"/>
        <v>2.4019633869075633E-3</v>
      </c>
    </row>
    <row r="110" spans="2:7" x14ac:dyDescent="0.2">
      <c r="B110" s="39" t="s">
        <v>224</v>
      </c>
      <c r="C110" s="43" t="s">
        <v>624</v>
      </c>
      <c r="D110" s="14" t="s">
        <v>241</v>
      </c>
      <c r="E110" s="14">
        <v>1930238.23</v>
      </c>
      <c r="F110" s="14">
        <v>120439826.2199022</v>
      </c>
      <c r="G110" s="59">
        <f t="shared" si="1"/>
        <v>1.800432077419002E-3</v>
      </c>
    </row>
    <row r="111" spans="2:7" x14ac:dyDescent="0.2">
      <c r="B111" s="41" t="s">
        <v>224</v>
      </c>
      <c r="C111" s="22" t="s">
        <v>747</v>
      </c>
      <c r="D111" s="23" t="s">
        <v>227</v>
      </c>
      <c r="E111" s="23">
        <v>711000000</v>
      </c>
      <c r="F111" s="23">
        <v>720105468.55744588</v>
      </c>
      <c r="G111" s="73">
        <f t="shared" si="1"/>
        <v>1.076471982239895E-2</v>
      </c>
    </row>
    <row r="112" spans="2:7" x14ac:dyDescent="0.2">
      <c r="B112" s="39" t="s">
        <v>224</v>
      </c>
      <c r="C112" s="43" t="s">
        <v>748</v>
      </c>
      <c r="D112" s="14" t="s">
        <v>227</v>
      </c>
      <c r="E112" s="14">
        <v>255690000</v>
      </c>
      <c r="F112" s="14">
        <v>258084214.60681805</v>
      </c>
      <c r="G112" s="59">
        <f t="shared" si="1"/>
        <v>3.8580518856379852E-3</v>
      </c>
    </row>
    <row r="113" spans="2:7" x14ac:dyDescent="0.2">
      <c r="B113" s="41" t="s">
        <v>224</v>
      </c>
      <c r="C113" s="22" t="s">
        <v>749</v>
      </c>
      <c r="D113" s="23" t="s">
        <v>227</v>
      </c>
      <c r="E113" s="23">
        <v>154000000</v>
      </c>
      <c r="F113" s="23">
        <v>154646943.85234931</v>
      </c>
      <c r="G113" s="73">
        <f t="shared" si="1"/>
        <v>2.3117877792202873E-3</v>
      </c>
    </row>
    <row r="114" spans="2:7" x14ac:dyDescent="0.2">
      <c r="B114" s="39" t="s">
        <v>224</v>
      </c>
      <c r="C114" s="43" t="s">
        <v>627</v>
      </c>
      <c r="D114" s="14" t="s">
        <v>227</v>
      </c>
      <c r="E114" s="14">
        <v>180000000</v>
      </c>
      <c r="F114" s="14">
        <v>180055045.89058077</v>
      </c>
      <c r="G114" s="59">
        <f t="shared" si="1"/>
        <v>2.6916086688024725E-3</v>
      </c>
    </row>
    <row r="115" spans="2:7" x14ac:dyDescent="0.2">
      <c r="B115" s="41" t="s">
        <v>224</v>
      </c>
      <c r="C115" s="22" t="s">
        <v>750</v>
      </c>
      <c r="D115" s="23" t="s">
        <v>241</v>
      </c>
      <c r="E115" s="23">
        <v>2926734.09</v>
      </c>
      <c r="F115" s="23">
        <v>180032547.82011998</v>
      </c>
      <c r="G115" s="73">
        <f t="shared" si="1"/>
        <v>2.6912723494220067E-3</v>
      </c>
    </row>
    <row r="116" spans="2:7" x14ac:dyDescent="0.2">
      <c r="B116" s="39" t="s">
        <v>224</v>
      </c>
      <c r="C116" s="43" t="s">
        <v>628</v>
      </c>
      <c r="D116" s="14" t="s">
        <v>227</v>
      </c>
      <c r="E116" s="14">
        <v>213000000</v>
      </c>
      <c r="F116" s="14">
        <v>224127250.75136143</v>
      </c>
      <c r="G116" s="59">
        <f t="shared" si="1"/>
        <v>3.3504356851172721E-3</v>
      </c>
    </row>
    <row r="117" spans="2:7" x14ac:dyDescent="0.2">
      <c r="B117" s="41" t="s">
        <v>224</v>
      </c>
      <c r="C117" s="22" t="s">
        <v>629</v>
      </c>
      <c r="D117" s="23" t="s">
        <v>227</v>
      </c>
      <c r="E117" s="23">
        <v>109150000</v>
      </c>
      <c r="F117" s="23">
        <v>114582687.81502897</v>
      </c>
      <c r="G117" s="73">
        <f t="shared" si="1"/>
        <v>1.7128748283180067E-3</v>
      </c>
    </row>
    <row r="118" spans="2:7" x14ac:dyDescent="0.2">
      <c r="B118" s="39" t="s">
        <v>224</v>
      </c>
      <c r="C118" s="43" t="s">
        <v>630</v>
      </c>
      <c r="D118" s="14" t="s">
        <v>227</v>
      </c>
      <c r="E118" s="14">
        <v>382210000</v>
      </c>
      <c r="F118" s="14">
        <v>400834034.10858905</v>
      </c>
      <c r="G118" s="59">
        <f t="shared" si="1"/>
        <v>5.991991813511204E-3</v>
      </c>
    </row>
    <row r="119" spans="2:7" x14ac:dyDescent="0.2">
      <c r="B119" s="41" t="s">
        <v>224</v>
      </c>
      <c r="C119" s="22" t="s">
        <v>631</v>
      </c>
      <c r="D119" s="23" t="s">
        <v>227</v>
      </c>
      <c r="E119" s="23">
        <v>176500000</v>
      </c>
      <c r="F119" s="23">
        <v>184333939.66248208</v>
      </c>
      <c r="G119" s="73">
        <f t="shared" si="1"/>
        <v>2.7555730387670519E-3</v>
      </c>
    </row>
    <row r="120" spans="2:7" x14ac:dyDescent="0.2">
      <c r="B120" s="39" t="s">
        <v>224</v>
      </c>
      <c r="C120" s="43" t="s">
        <v>751</v>
      </c>
      <c r="D120" s="14" t="s">
        <v>241</v>
      </c>
      <c r="E120" s="14">
        <v>2431315.34</v>
      </c>
      <c r="F120" s="14">
        <v>155864054.24094737</v>
      </c>
      <c r="G120" s="59">
        <f t="shared" si="1"/>
        <v>2.3299821311565882E-3</v>
      </c>
    </row>
    <row r="121" spans="2:7" x14ac:dyDescent="0.2">
      <c r="B121" s="41" t="s">
        <v>224</v>
      </c>
      <c r="C121" s="22" t="s">
        <v>632</v>
      </c>
      <c r="D121" s="23" t="s">
        <v>227</v>
      </c>
      <c r="E121" s="23">
        <v>425440000</v>
      </c>
      <c r="F121" s="23">
        <v>441373220.2266373</v>
      </c>
      <c r="G121" s="73">
        <f t="shared" si="1"/>
        <v>6.5980044039489361E-3</v>
      </c>
    </row>
    <row r="122" spans="2:7" x14ac:dyDescent="0.2">
      <c r="B122" s="39" t="s">
        <v>224</v>
      </c>
      <c r="C122" s="43" t="s">
        <v>752</v>
      </c>
      <c r="D122" s="14" t="s">
        <v>227</v>
      </c>
      <c r="E122" s="14">
        <v>683540000</v>
      </c>
      <c r="F122" s="14">
        <v>705243734.63494825</v>
      </c>
      <c r="G122" s="59">
        <f t="shared" si="1"/>
        <v>1.0542554585866009E-2</v>
      </c>
    </row>
    <row r="123" spans="2:7" x14ac:dyDescent="0.2">
      <c r="B123" s="41" t="s">
        <v>224</v>
      </c>
      <c r="C123" s="22" t="s">
        <v>636</v>
      </c>
      <c r="D123" s="23" t="s">
        <v>227</v>
      </c>
      <c r="E123" s="23">
        <v>251000000</v>
      </c>
      <c r="F123" s="23">
        <v>258122457.30033216</v>
      </c>
      <c r="G123" s="73">
        <f t="shared" si="1"/>
        <v>3.8586235683968424E-3</v>
      </c>
    </row>
    <row r="124" spans="2:7" x14ac:dyDescent="0.2">
      <c r="B124" s="39" t="s">
        <v>224</v>
      </c>
      <c r="C124" s="43" t="s">
        <v>637</v>
      </c>
      <c r="D124" s="14" t="s">
        <v>227</v>
      </c>
      <c r="E124" s="14">
        <v>124050000</v>
      </c>
      <c r="F124" s="14">
        <v>127429736.12150162</v>
      </c>
      <c r="G124" s="59">
        <f t="shared" si="1"/>
        <v>1.9049229123869181E-3</v>
      </c>
    </row>
    <row r="125" spans="2:7" x14ac:dyDescent="0.2">
      <c r="B125" s="41" t="s">
        <v>224</v>
      </c>
      <c r="C125" s="22" t="s">
        <v>753</v>
      </c>
      <c r="D125" s="23" t="s">
        <v>227</v>
      </c>
      <c r="E125" s="23">
        <v>347770000</v>
      </c>
      <c r="F125" s="23">
        <v>356351117.86636412</v>
      </c>
      <c r="G125" s="73">
        <f t="shared" si="1"/>
        <v>5.327025150794364E-3</v>
      </c>
    </row>
    <row r="126" spans="2:7" x14ac:dyDescent="0.2">
      <c r="B126" s="39" t="s">
        <v>224</v>
      </c>
      <c r="C126" s="43" t="s">
        <v>638</v>
      </c>
      <c r="D126" s="14" t="s">
        <v>227</v>
      </c>
      <c r="E126" s="14">
        <v>779000000</v>
      </c>
      <c r="F126" s="14">
        <v>793786362.3968097</v>
      </c>
      <c r="G126" s="59">
        <f t="shared" si="1"/>
        <v>1.1866161504314741E-2</v>
      </c>
    </row>
    <row r="127" spans="2:7" x14ac:dyDescent="0.2">
      <c r="B127" s="41" t="s">
        <v>224</v>
      </c>
      <c r="C127" s="22" t="s">
        <v>754</v>
      </c>
      <c r="D127" s="23" t="s">
        <v>241</v>
      </c>
      <c r="E127" s="23">
        <v>1950870.57</v>
      </c>
      <c r="F127" s="23">
        <v>122164414.76359998</v>
      </c>
      <c r="G127" s="73">
        <f t="shared" si="1"/>
        <v>1.8262126238700869E-3</v>
      </c>
    </row>
    <row r="128" spans="2:7" x14ac:dyDescent="0.2">
      <c r="B128" s="39" t="s">
        <v>224</v>
      </c>
      <c r="C128" s="43" t="s">
        <v>639</v>
      </c>
      <c r="D128" s="14" t="s">
        <v>227</v>
      </c>
      <c r="E128" s="14">
        <v>419740000</v>
      </c>
      <c r="F128" s="14">
        <v>426744866.10142887</v>
      </c>
      <c r="G128" s="59">
        <f t="shared" si="1"/>
        <v>6.3793279176612323E-3</v>
      </c>
    </row>
    <row r="129" spans="2:7" x14ac:dyDescent="0.2">
      <c r="B129" s="41" t="s">
        <v>224</v>
      </c>
      <c r="C129" s="22" t="s">
        <v>640</v>
      </c>
      <c r="D129" s="23" t="s">
        <v>227</v>
      </c>
      <c r="E129" s="23">
        <v>456100000</v>
      </c>
      <c r="F129" s="23">
        <v>459476764.36431158</v>
      </c>
      <c r="G129" s="73">
        <f t="shared" si="1"/>
        <v>6.8686308454129754E-3</v>
      </c>
    </row>
    <row r="130" spans="2:7" x14ac:dyDescent="0.2">
      <c r="B130" s="39" t="s">
        <v>224</v>
      </c>
      <c r="C130" s="43" t="s">
        <v>641</v>
      </c>
      <c r="D130" s="14" t="s">
        <v>227</v>
      </c>
      <c r="E130" s="14">
        <v>145500000</v>
      </c>
      <c r="F130" s="14">
        <v>145915682.49296772</v>
      </c>
      <c r="G130" s="59">
        <f t="shared" si="1"/>
        <v>2.1812658121837555E-3</v>
      </c>
    </row>
    <row r="131" spans="2:7" x14ac:dyDescent="0.2">
      <c r="B131" s="41" t="s">
        <v>224</v>
      </c>
      <c r="C131" s="22" t="s">
        <v>642</v>
      </c>
      <c r="D131" s="23" t="s">
        <v>241</v>
      </c>
      <c r="E131" s="23">
        <v>320000000</v>
      </c>
      <c r="F131" s="23">
        <v>320161687.87896729</v>
      </c>
      <c r="G131" s="73">
        <f t="shared" si="1"/>
        <v>4.7860362382576276E-3</v>
      </c>
    </row>
    <row r="132" spans="2:7" x14ac:dyDescent="0.2">
      <c r="B132" s="39" t="s">
        <v>224</v>
      </c>
      <c r="C132" s="43" t="s">
        <v>643</v>
      </c>
      <c r="D132" s="14" t="s">
        <v>241</v>
      </c>
      <c r="E132" s="14">
        <v>7224095.9299999997</v>
      </c>
      <c r="F132" s="14">
        <v>458814515.36140811</v>
      </c>
      <c r="G132" s="59">
        <f t="shared" si="1"/>
        <v>6.8587310109023449E-3</v>
      </c>
    </row>
    <row r="133" spans="2:7" x14ac:dyDescent="0.2">
      <c r="B133" s="41" t="s">
        <v>224</v>
      </c>
      <c r="C133" s="22" t="s">
        <v>644</v>
      </c>
      <c r="D133" s="23" t="s">
        <v>241</v>
      </c>
      <c r="E133" s="23">
        <v>5320408.5599999996</v>
      </c>
      <c r="F133" s="23">
        <v>333890983.34269792</v>
      </c>
      <c r="G133" s="73">
        <f t="shared" si="1"/>
        <v>4.9912728674448188E-3</v>
      </c>
    </row>
    <row r="134" spans="2:7" x14ac:dyDescent="0.2">
      <c r="B134" s="39" t="s">
        <v>224</v>
      </c>
      <c r="C134" s="43" t="s">
        <v>645</v>
      </c>
      <c r="D134" s="14" t="s">
        <v>241</v>
      </c>
      <c r="E134" s="14">
        <v>6034621.5700000003</v>
      </c>
      <c r="F134" s="14">
        <v>374419518.93309319</v>
      </c>
      <c r="G134" s="59">
        <f t="shared" si="1"/>
        <v>5.5971262451683709E-3</v>
      </c>
    </row>
    <row r="135" spans="2:7" x14ac:dyDescent="0.2">
      <c r="B135" s="41" t="s">
        <v>224</v>
      </c>
      <c r="C135" s="22" t="s">
        <v>646</v>
      </c>
      <c r="D135" s="23" t="s">
        <v>241</v>
      </c>
      <c r="E135" s="23">
        <v>1515651.38</v>
      </c>
      <c r="F135" s="23">
        <v>97076739.766883254</v>
      </c>
      <c r="G135" s="73">
        <f t="shared" ref="G135:G141" si="2">F135/$F$194</f>
        <v>1.4511817372472406E-3</v>
      </c>
    </row>
    <row r="136" spans="2:7" x14ac:dyDescent="0.2">
      <c r="B136" s="39" t="s">
        <v>224</v>
      </c>
      <c r="C136" s="43" t="s">
        <v>647</v>
      </c>
      <c r="D136" s="14" t="s">
        <v>241</v>
      </c>
      <c r="E136" s="14">
        <v>2048296.61</v>
      </c>
      <c r="F136" s="14">
        <v>129756892.39248684</v>
      </c>
      <c r="G136" s="59">
        <f t="shared" si="2"/>
        <v>1.9397111292994746E-3</v>
      </c>
    </row>
    <row r="137" spans="2:7" x14ac:dyDescent="0.2">
      <c r="B137" s="41" t="s">
        <v>224</v>
      </c>
      <c r="C137" s="22" t="s">
        <v>648</v>
      </c>
      <c r="D137" s="23" t="s">
        <v>241</v>
      </c>
      <c r="E137" s="23">
        <v>5245156.72</v>
      </c>
      <c r="F137" s="23">
        <v>328790837.86377531</v>
      </c>
      <c r="G137" s="73">
        <f t="shared" si="2"/>
        <v>4.9150317617578168E-3</v>
      </c>
    </row>
    <row r="138" spans="2:7" x14ac:dyDescent="0.2">
      <c r="B138" s="39" t="s">
        <v>224</v>
      </c>
      <c r="C138" s="43" t="s">
        <v>649</v>
      </c>
      <c r="D138" s="14" t="s">
        <v>241</v>
      </c>
      <c r="E138" s="14">
        <v>4699618.6100000003</v>
      </c>
      <c r="F138" s="14">
        <v>301060462.00411326</v>
      </c>
      <c r="G138" s="59">
        <f t="shared" si="2"/>
        <v>4.5004956420737537E-3</v>
      </c>
    </row>
    <row r="139" spans="2:7" x14ac:dyDescent="0.2">
      <c r="B139" s="41" t="s">
        <v>224</v>
      </c>
      <c r="C139" s="22" t="s">
        <v>650</v>
      </c>
      <c r="D139" s="23" t="s">
        <v>241</v>
      </c>
      <c r="E139" s="23">
        <v>4479031.83</v>
      </c>
      <c r="F139" s="23">
        <v>277301966.61951667</v>
      </c>
      <c r="G139" s="73">
        <f t="shared" si="2"/>
        <v>4.1453344089153943E-3</v>
      </c>
    </row>
    <row r="140" spans="2:7" x14ac:dyDescent="0.2">
      <c r="B140" s="39" t="s">
        <v>224</v>
      </c>
      <c r="C140" s="43" t="s">
        <v>652</v>
      </c>
      <c r="D140" s="14" t="s">
        <v>241</v>
      </c>
      <c r="E140" s="14">
        <v>4983767.26</v>
      </c>
      <c r="F140" s="14">
        <v>314632931.16453606</v>
      </c>
      <c r="G140" s="59">
        <f t="shared" si="2"/>
        <v>4.7033879046513242E-3</v>
      </c>
    </row>
    <row r="141" spans="2:7" x14ac:dyDescent="0.2">
      <c r="B141" s="41" t="s">
        <v>224</v>
      </c>
      <c r="C141" s="22" t="s">
        <v>651</v>
      </c>
      <c r="D141" s="23" t="s">
        <v>241</v>
      </c>
      <c r="E141" s="23">
        <v>3515340.71</v>
      </c>
      <c r="F141" s="23">
        <v>219693382.77659875</v>
      </c>
      <c r="G141" s="73">
        <f t="shared" si="2"/>
        <v>3.2841546352407286E-3</v>
      </c>
    </row>
    <row r="142" spans="2:7" x14ac:dyDescent="0.2">
      <c r="B142" s="97" t="s">
        <v>755</v>
      </c>
      <c r="C142" s="98"/>
      <c r="D142" s="17"/>
      <c r="E142" s="18"/>
      <c r="F142" s="24">
        <f>SUM(F6:F141)</f>
        <v>43612955852.702965</v>
      </c>
      <c r="G142" s="25">
        <f>SUM(G6:G141)</f>
        <v>0.65196179015483957</v>
      </c>
    </row>
    <row r="143" spans="2:7" x14ac:dyDescent="0.2">
      <c r="B143" s="19"/>
      <c r="C143" s="15"/>
      <c r="D143" s="15"/>
      <c r="E143" s="15"/>
      <c r="F143" s="16"/>
      <c r="G143" s="16"/>
    </row>
    <row r="144" spans="2:7" x14ac:dyDescent="0.2">
      <c r="B144" s="95" t="s">
        <v>657</v>
      </c>
      <c r="C144" s="95"/>
      <c r="D144" s="95"/>
      <c r="E144" s="95"/>
      <c r="F144" s="95"/>
      <c r="G144" s="95"/>
    </row>
    <row r="145" spans="2:7" ht="13.15" customHeight="1" x14ac:dyDescent="0.2">
      <c r="B145" s="104" t="s">
        <v>299</v>
      </c>
      <c r="C145" s="39" t="s">
        <v>129</v>
      </c>
      <c r="D145" s="75" t="s">
        <v>227</v>
      </c>
      <c r="E145" s="14">
        <v>100000000</v>
      </c>
      <c r="F145" s="14">
        <v>100039864.86838715</v>
      </c>
      <c r="G145" s="106">
        <f>SUM(F145:F149)/F194</f>
        <v>6.9031249037601388E-3</v>
      </c>
    </row>
    <row r="146" spans="2:7" x14ac:dyDescent="0.2">
      <c r="B146" s="105"/>
      <c r="C146" s="39" t="s">
        <v>130</v>
      </c>
      <c r="D146" s="75" t="s">
        <v>227</v>
      </c>
      <c r="E146" s="14">
        <v>115250000</v>
      </c>
      <c r="F146" s="14">
        <v>115355042.3670623</v>
      </c>
      <c r="G146" s="107"/>
    </row>
    <row r="147" spans="2:7" x14ac:dyDescent="0.2">
      <c r="B147" s="105"/>
      <c r="C147" s="39" t="s">
        <v>131</v>
      </c>
      <c r="D147" s="75" t="s">
        <v>227</v>
      </c>
      <c r="E147" s="14">
        <v>80000000</v>
      </c>
      <c r="F147" s="14">
        <v>80064971.322341129</v>
      </c>
      <c r="G147" s="107"/>
    </row>
    <row r="148" spans="2:7" x14ac:dyDescent="0.2">
      <c r="B148" s="105"/>
      <c r="C148" s="39" t="s">
        <v>132</v>
      </c>
      <c r="D148" s="75" t="s">
        <v>227</v>
      </c>
      <c r="E148" s="14">
        <v>80000000</v>
      </c>
      <c r="F148" s="14">
        <v>80102895.62521559</v>
      </c>
      <c r="G148" s="107"/>
    </row>
    <row r="149" spans="2:7" x14ac:dyDescent="0.2">
      <c r="B149" s="105"/>
      <c r="C149" s="43" t="s">
        <v>133</v>
      </c>
      <c r="D149" s="14" t="s">
        <v>227</v>
      </c>
      <c r="E149" s="14">
        <v>86100000</v>
      </c>
      <c r="F149" s="14">
        <v>86221468.727736965</v>
      </c>
      <c r="G149" s="107"/>
    </row>
    <row r="150" spans="2:7" x14ac:dyDescent="0.2">
      <c r="B150" s="103" t="s">
        <v>297</v>
      </c>
      <c r="C150" s="22" t="s">
        <v>134</v>
      </c>
      <c r="D150" s="23" t="s">
        <v>227</v>
      </c>
      <c r="E150" s="23">
        <v>150000000</v>
      </c>
      <c r="F150" s="23">
        <v>150115068.49315068</v>
      </c>
      <c r="G150" s="102">
        <f>SUM(F150:F157)/F194</f>
        <v>1.1191869148475012E-2</v>
      </c>
    </row>
    <row r="151" spans="2:7" x14ac:dyDescent="0.2">
      <c r="B151" s="103"/>
      <c r="C151" s="22" t="s">
        <v>135</v>
      </c>
      <c r="D151" s="23" t="s">
        <v>227</v>
      </c>
      <c r="E151" s="23">
        <v>100000000</v>
      </c>
      <c r="F151" s="23">
        <v>100069041.09589042</v>
      </c>
      <c r="G151" s="102"/>
    </row>
    <row r="152" spans="2:7" x14ac:dyDescent="0.2">
      <c r="B152" s="103"/>
      <c r="C152" s="22" t="s">
        <v>136</v>
      </c>
      <c r="D152" s="23" t="s">
        <v>227</v>
      </c>
      <c r="E152" s="23">
        <v>80000000</v>
      </c>
      <c r="F152" s="23">
        <v>80190246.575342461</v>
      </c>
      <c r="G152" s="102"/>
    </row>
    <row r="153" spans="2:7" x14ac:dyDescent="0.2">
      <c r="B153" s="103"/>
      <c r="C153" s="22" t="s">
        <v>137</v>
      </c>
      <c r="D153" s="23" t="s">
        <v>227</v>
      </c>
      <c r="E153" s="23">
        <v>53700000</v>
      </c>
      <c r="F153" s="23">
        <v>53781064.93150685</v>
      </c>
      <c r="G153" s="102"/>
    </row>
    <row r="154" spans="2:7" x14ac:dyDescent="0.2">
      <c r="B154" s="103"/>
      <c r="C154" s="22" t="s">
        <v>138</v>
      </c>
      <c r="D154" s="23" t="s">
        <v>227</v>
      </c>
      <c r="E154" s="23">
        <v>80000000</v>
      </c>
      <c r="F154" s="23">
        <v>80081534.246575341</v>
      </c>
      <c r="G154" s="102"/>
    </row>
    <row r="155" spans="2:7" x14ac:dyDescent="0.2">
      <c r="B155" s="103"/>
      <c r="C155" s="22" t="s">
        <v>139</v>
      </c>
      <c r="D155" s="23" t="s">
        <v>227</v>
      </c>
      <c r="E155" s="23">
        <v>153750000</v>
      </c>
      <c r="F155" s="23">
        <v>154131005.13698632</v>
      </c>
      <c r="G155" s="102"/>
    </row>
    <row r="156" spans="2:7" x14ac:dyDescent="0.2">
      <c r="B156" s="103"/>
      <c r="C156" s="22" t="s">
        <v>140</v>
      </c>
      <c r="D156" s="23" t="s">
        <v>227</v>
      </c>
      <c r="E156" s="23">
        <v>65000000</v>
      </c>
      <c r="F156" s="23">
        <v>65097945.205479451</v>
      </c>
      <c r="G156" s="102"/>
    </row>
    <row r="157" spans="2:7" x14ac:dyDescent="0.2">
      <c r="B157" s="103"/>
      <c r="C157" s="22" t="s">
        <v>141</v>
      </c>
      <c r="D157" s="23" t="s">
        <v>227</v>
      </c>
      <c r="E157" s="23">
        <v>65000000</v>
      </c>
      <c r="F157" s="23">
        <v>65213698.630136989</v>
      </c>
      <c r="G157" s="102"/>
    </row>
    <row r="158" spans="2:7" x14ac:dyDescent="0.2">
      <c r="B158" s="105" t="s">
        <v>658</v>
      </c>
      <c r="C158" s="43" t="s">
        <v>142</v>
      </c>
      <c r="D158" s="14" t="s">
        <v>227</v>
      </c>
      <c r="E158" s="14">
        <v>123000000</v>
      </c>
      <c r="F158" s="14">
        <v>123009098.63013698</v>
      </c>
      <c r="G158" s="107">
        <f>SUM(F158:F160)/F194</f>
        <v>7.366542071653201E-3</v>
      </c>
    </row>
    <row r="159" spans="2:7" x14ac:dyDescent="0.2">
      <c r="B159" s="105"/>
      <c r="C159" s="43" t="s">
        <v>143</v>
      </c>
      <c r="D159" s="14" t="s">
        <v>227</v>
      </c>
      <c r="E159" s="14">
        <v>153750000</v>
      </c>
      <c r="F159" s="14">
        <v>153758845.89041096</v>
      </c>
      <c r="G159" s="107"/>
    </row>
    <row r="160" spans="2:7" x14ac:dyDescent="0.2">
      <c r="B160" s="105"/>
      <c r="C160" s="43" t="s">
        <v>144</v>
      </c>
      <c r="D160" s="14" t="s">
        <v>227</v>
      </c>
      <c r="E160" s="14">
        <v>216000000</v>
      </c>
      <c r="F160" s="14">
        <v>216016569.86301368</v>
      </c>
      <c r="G160" s="107"/>
    </row>
    <row r="161" spans="2:7" ht="11.25" customHeight="1" x14ac:dyDescent="0.2">
      <c r="B161" s="103" t="s">
        <v>756</v>
      </c>
      <c r="C161" s="22" t="s">
        <v>145</v>
      </c>
      <c r="D161" s="23" t="s">
        <v>227</v>
      </c>
      <c r="E161" s="23">
        <v>61650000</v>
      </c>
      <c r="F161" s="23">
        <v>61779774.405644774</v>
      </c>
      <c r="G161" s="102">
        <f>SUM(F161:F162)/F194</f>
        <v>1.4176061390751449E-3</v>
      </c>
    </row>
    <row r="162" spans="2:7" x14ac:dyDescent="0.2">
      <c r="B162" s="103"/>
      <c r="C162" s="22" t="s">
        <v>146</v>
      </c>
      <c r="D162" s="23" t="s">
        <v>227</v>
      </c>
      <c r="E162" s="23">
        <v>33000000</v>
      </c>
      <c r="F162" s="23">
        <v>33050927.168632235</v>
      </c>
      <c r="G162" s="102"/>
    </row>
    <row r="163" spans="2:7" x14ac:dyDescent="0.2">
      <c r="B163" s="97" t="s">
        <v>757</v>
      </c>
      <c r="C163" s="98"/>
      <c r="D163" s="17"/>
      <c r="E163" s="17"/>
      <c r="F163" s="24">
        <f>SUM(F145:F162)</f>
        <v>1798079063.1836503</v>
      </c>
      <c r="G163" s="25">
        <f>SUM(G145:G162)</f>
        <v>2.6879142262963496E-2</v>
      </c>
    </row>
    <row r="164" spans="2:7" x14ac:dyDescent="0.2">
      <c r="B164" s="36"/>
      <c r="C164" s="37"/>
      <c r="D164" s="17"/>
      <c r="E164" s="17"/>
      <c r="F164" s="18"/>
      <c r="G164" s="18"/>
    </row>
    <row r="165" spans="2:7" x14ac:dyDescent="0.2">
      <c r="B165" s="95" t="s">
        <v>661</v>
      </c>
      <c r="C165" s="95"/>
      <c r="D165" s="95"/>
      <c r="E165" s="95"/>
      <c r="F165" s="95"/>
      <c r="G165" s="95"/>
    </row>
    <row r="166" spans="2:7" x14ac:dyDescent="0.2">
      <c r="B166" s="43" t="s">
        <v>245</v>
      </c>
      <c r="C166" s="43" t="s">
        <v>244</v>
      </c>
      <c r="D166" s="14" t="s">
        <v>227</v>
      </c>
      <c r="E166" s="14">
        <v>51708</v>
      </c>
      <c r="F166" s="14">
        <v>938735471.39999998</v>
      </c>
      <c r="G166" s="38">
        <f>F166/$F$194</f>
        <v>1.403297819305821E-2</v>
      </c>
    </row>
    <row r="167" spans="2:7" x14ac:dyDescent="0.2">
      <c r="B167" s="99" t="s">
        <v>669</v>
      </c>
      <c r="C167" s="100"/>
      <c r="D167" s="15"/>
      <c r="E167" s="15"/>
      <c r="F167" s="27">
        <f>F166</f>
        <v>938735471.39999998</v>
      </c>
      <c r="G167" s="31">
        <f>G166</f>
        <v>1.403297819305821E-2</v>
      </c>
    </row>
    <row r="168" spans="2:7" x14ac:dyDescent="0.2">
      <c r="B168" s="57"/>
      <c r="C168" s="58"/>
      <c r="D168" s="15"/>
      <c r="E168" s="15"/>
      <c r="F168" s="27"/>
      <c r="G168" s="31"/>
    </row>
    <row r="169" spans="2:7" x14ac:dyDescent="0.2">
      <c r="B169" s="95" t="s">
        <v>259</v>
      </c>
      <c r="C169" s="95"/>
      <c r="D169" s="95"/>
      <c r="E169" s="95"/>
      <c r="F169" s="95"/>
      <c r="G169" s="95"/>
    </row>
    <row r="170" spans="2:7" ht="22.5" x14ac:dyDescent="0.2">
      <c r="B170" s="43" t="s">
        <v>670</v>
      </c>
      <c r="C170" s="43" t="s">
        <v>260</v>
      </c>
      <c r="D170" s="14" t="s">
        <v>227</v>
      </c>
      <c r="E170" s="14">
        <v>725844.40880000009</v>
      </c>
      <c r="F170" s="14">
        <v>93681761.881739929</v>
      </c>
      <c r="G170" s="38">
        <f>F170/$F$194</f>
        <v>1.4004308579211619E-3</v>
      </c>
    </row>
    <row r="171" spans="2:7" ht="22.5" x14ac:dyDescent="0.2">
      <c r="B171" s="22" t="s">
        <v>671</v>
      </c>
      <c r="C171" s="22" t="s">
        <v>260</v>
      </c>
      <c r="D171" s="23" t="s">
        <v>227</v>
      </c>
      <c r="E171" s="23">
        <v>88579.769299999927</v>
      </c>
      <c r="F171" s="23">
        <v>10366525.833086712</v>
      </c>
      <c r="G171" s="40">
        <f t="shared" ref="G171:G172" si="3">F171/$F$194</f>
        <v>1.5496722493774131E-4</v>
      </c>
    </row>
    <row r="172" spans="2:7" ht="22.5" x14ac:dyDescent="0.2">
      <c r="B172" s="43" t="s">
        <v>758</v>
      </c>
      <c r="C172" s="43" t="s">
        <v>260</v>
      </c>
      <c r="D172" s="14" t="s">
        <v>227</v>
      </c>
      <c r="E172" s="14">
        <v>289210.14779999998</v>
      </c>
      <c r="F172" s="14">
        <v>30015299.216230858</v>
      </c>
      <c r="G172" s="38">
        <f t="shared" si="3"/>
        <v>4.4869300478367417E-4</v>
      </c>
    </row>
    <row r="173" spans="2:7" x14ac:dyDescent="0.2">
      <c r="B173" s="99" t="s">
        <v>672</v>
      </c>
      <c r="C173" s="99"/>
      <c r="D173" s="15"/>
      <c r="E173" s="15"/>
      <c r="F173" s="27">
        <f>SUM(F170:F172)</f>
        <v>134063586.9310575</v>
      </c>
      <c r="G173" s="31">
        <f>SUM(G170:G172)</f>
        <v>2.0040910876425776E-3</v>
      </c>
    </row>
    <row r="174" spans="2:7" x14ac:dyDescent="0.2">
      <c r="B174" s="96" t="s">
        <v>759</v>
      </c>
      <c r="C174" s="96"/>
      <c r="D174" s="28"/>
      <c r="E174" s="28"/>
      <c r="F174" s="20">
        <f>F142+F163+F167+F173</f>
        <v>46483833974.217674</v>
      </c>
      <c r="G174" s="21">
        <f>G142+G163+G167+G173</f>
        <v>0.69487800169850378</v>
      </c>
    </row>
    <row r="175" spans="2:7" x14ac:dyDescent="0.2">
      <c r="B175" s="14"/>
      <c r="C175" s="43"/>
      <c r="D175" s="14"/>
      <c r="E175" s="14"/>
      <c r="F175" s="14"/>
      <c r="G175" s="14"/>
    </row>
    <row r="176" spans="2:7" x14ac:dyDescent="0.2">
      <c r="B176" s="96" t="s">
        <v>760</v>
      </c>
      <c r="C176" s="96"/>
      <c r="D176" s="96"/>
      <c r="E176" s="96"/>
      <c r="F176" s="96"/>
      <c r="G176" s="96"/>
    </row>
    <row r="177" spans="2:7" x14ac:dyDescent="0.2">
      <c r="B177" s="95" t="s">
        <v>259</v>
      </c>
      <c r="C177" s="95"/>
      <c r="D177" s="95"/>
      <c r="E177" s="95"/>
      <c r="F177" s="95"/>
      <c r="G177" s="95"/>
    </row>
    <row r="178" spans="2:7" ht="22.5" x14ac:dyDescent="0.2">
      <c r="B178" s="43" t="s">
        <v>147</v>
      </c>
      <c r="C178" s="43" t="s">
        <v>260</v>
      </c>
      <c r="D178" s="14" t="s">
        <v>241</v>
      </c>
      <c r="E178" s="14">
        <v>30550</v>
      </c>
      <c r="F178" s="14">
        <v>263464996.34</v>
      </c>
      <c r="G178" s="38">
        <f>F178/$F$194</f>
        <v>3.9384881693662836E-3</v>
      </c>
    </row>
    <row r="179" spans="2:7" ht="33.75" x14ac:dyDescent="0.2">
      <c r="B179" s="22" t="s">
        <v>49</v>
      </c>
      <c r="C179" s="22" t="s">
        <v>260</v>
      </c>
      <c r="D179" s="23" t="s">
        <v>241</v>
      </c>
      <c r="E179" s="23">
        <v>275465</v>
      </c>
      <c r="F179" s="23">
        <v>801672257.28187501</v>
      </c>
      <c r="G179" s="40">
        <f t="shared" ref="G179:G188" si="4">F179/$F$194</f>
        <v>1.1984046248554599E-2</v>
      </c>
    </row>
    <row r="180" spans="2:7" ht="33.75" x14ac:dyDescent="0.2">
      <c r="B180" s="43" t="s">
        <v>52</v>
      </c>
      <c r="C180" s="43" t="s">
        <v>260</v>
      </c>
      <c r="D180" s="14" t="s">
        <v>256</v>
      </c>
      <c r="E180" s="14">
        <v>573370</v>
      </c>
      <c r="F180" s="14">
        <v>2410402679.1616802</v>
      </c>
      <c r="G180" s="38">
        <f t="shared" si="4"/>
        <v>3.6032651650756559E-2</v>
      </c>
    </row>
    <row r="181" spans="2:7" ht="33.75" x14ac:dyDescent="0.2">
      <c r="B181" s="22" t="s">
        <v>51</v>
      </c>
      <c r="C181" s="22" t="s">
        <v>260</v>
      </c>
      <c r="D181" s="23" t="s">
        <v>256</v>
      </c>
      <c r="E181" s="23">
        <v>508800</v>
      </c>
      <c r="F181" s="23">
        <v>2970865835.6736002</v>
      </c>
      <c r="G181" s="40">
        <f t="shared" si="4"/>
        <v>4.4410908883984128E-2</v>
      </c>
    </row>
    <row r="182" spans="2:7" ht="22.5" x14ac:dyDescent="0.2">
      <c r="B182" s="43" t="s">
        <v>50</v>
      </c>
      <c r="C182" s="43" t="s">
        <v>260</v>
      </c>
      <c r="D182" s="14" t="s">
        <v>256</v>
      </c>
      <c r="E182" s="14">
        <v>342065</v>
      </c>
      <c r="F182" s="14">
        <v>1937340997.6605799</v>
      </c>
      <c r="G182" s="38">
        <f t="shared" si="4"/>
        <v>2.8960942460332553E-2</v>
      </c>
    </row>
    <row r="183" spans="2:7" ht="22.5" x14ac:dyDescent="0.2">
      <c r="B183" s="22" t="s">
        <v>57</v>
      </c>
      <c r="C183" s="22" t="s">
        <v>260</v>
      </c>
      <c r="D183" s="23" t="s">
        <v>256</v>
      </c>
      <c r="E183" s="23">
        <v>44670</v>
      </c>
      <c r="F183" s="23">
        <v>1181600208.36132</v>
      </c>
      <c r="G183" s="40">
        <f t="shared" si="4"/>
        <v>1.766351699922292E-2</v>
      </c>
    </row>
    <row r="184" spans="2:7" ht="22.5" x14ac:dyDescent="0.2">
      <c r="B184" s="43" t="s">
        <v>54</v>
      </c>
      <c r="C184" s="43" t="s">
        <v>260</v>
      </c>
      <c r="D184" s="14" t="s">
        <v>256</v>
      </c>
      <c r="E184" s="14">
        <v>117595</v>
      </c>
      <c r="F184" s="14">
        <v>2858572037.1936002</v>
      </c>
      <c r="G184" s="38">
        <f t="shared" si="4"/>
        <v>4.2732250227424155E-2</v>
      </c>
    </row>
    <row r="185" spans="2:7" ht="33.75" x14ac:dyDescent="0.2">
      <c r="B185" s="22" t="s">
        <v>55</v>
      </c>
      <c r="C185" s="22" t="s">
        <v>260</v>
      </c>
      <c r="D185" s="23" t="s">
        <v>256</v>
      </c>
      <c r="E185" s="23">
        <v>852750</v>
      </c>
      <c r="F185" s="23">
        <v>2623417537.0320001</v>
      </c>
      <c r="G185" s="40">
        <f t="shared" si="4"/>
        <v>3.9216970286158226E-2</v>
      </c>
    </row>
    <row r="186" spans="2:7" ht="22.5" x14ac:dyDescent="0.2">
      <c r="B186" s="43" t="s">
        <v>56</v>
      </c>
      <c r="C186" s="43" t="s">
        <v>260</v>
      </c>
      <c r="D186" s="14" t="s">
        <v>256</v>
      </c>
      <c r="E186" s="14">
        <v>247860</v>
      </c>
      <c r="F186" s="14">
        <v>1173301102.2945602</v>
      </c>
      <c r="G186" s="38">
        <f t="shared" si="4"/>
        <v>1.7539455239542069E-2</v>
      </c>
    </row>
    <row r="187" spans="2:7" ht="33.75" x14ac:dyDescent="0.2">
      <c r="B187" s="22" t="s">
        <v>53</v>
      </c>
      <c r="C187" s="22" t="s">
        <v>260</v>
      </c>
      <c r="D187" s="23" t="s">
        <v>256</v>
      </c>
      <c r="E187" s="23">
        <v>426090</v>
      </c>
      <c r="F187" s="23">
        <v>1331224816.2981601</v>
      </c>
      <c r="G187" s="40">
        <f t="shared" si="4"/>
        <v>1.9900226833135096E-2</v>
      </c>
    </row>
    <row r="188" spans="2:7" ht="33.75" x14ac:dyDescent="0.2">
      <c r="B188" s="43" t="s">
        <v>58</v>
      </c>
      <c r="C188" s="43" t="s">
        <v>260</v>
      </c>
      <c r="D188" s="14" t="s">
        <v>256</v>
      </c>
      <c r="E188" s="14">
        <v>1000580</v>
      </c>
      <c r="F188" s="14">
        <v>2463454759.5347204</v>
      </c>
      <c r="G188" s="38">
        <f t="shared" si="4"/>
        <v>3.6825717119840146E-2</v>
      </c>
    </row>
    <row r="189" spans="2:7" x14ac:dyDescent="0.2">
      <c r="B189" s="99" t="s">
        <v>672</v>
      </c>
      <c r="C189" s="100"/>
      <c r="D189" s="15"/>
      <c r="E189" s="15"/>
      <c r="F189" s="27">
        <f>SUM(F178:F188)</f>
        <v>20015317226.832096</v>
      </c>
      <c r="G189" s="31">
        <f>SUM(G178:G188)</f>
        <v>0.29920517411831671</v>
      </c>
    </row>
    <row r="190" spans="2:7" x14ac:dyDescent="0.2">
      <c r="B190" s="96" t="s">
        <v>686</v>
      </c>
      <c r="C190" s="96"/>
      <c r="D190" s="28"/>
      <c r="E190" s="28"/>
      <c r="F190" s="20">
        <f>F189</f>
        <v>20015317226.832096</v>
      </c>
      <c r="G190" s="30">
        <f>G189</f>
        <v>0.29920517411831671</v>
      </c>
    </row>
    <row r="191" spans="2:7" x14ac:dyDescent="0.2">
      <c r="B191" s="96" t="s">
        <v>687</v>
      </c>
      <c r="C191" s="96"/>
      <c r="D191" s="28"/>
      <c r="E191" s="28"/>
      <c r="F191" s="20">
        <f>F174+F190</f>
        <v>66499151201.049774</v>
      </c>
      <c r="G191" s="30">
        <f>G174+G190</f>
        <v>0.99408317581682049</v>
      </c>
    </row>
    <row r="192" spans="2:7" x14ac:dyDescent="0.2">
      <c r="B192" s="43" t="s">
        <v>688</v>
      </c>
      <c r="C192" s="42"/>
      <c r="D192" s="14"/>
      <c r="E192" s="14"/>
      <c r="F192" s="14">
        <v>394623405.412848</v>
      </c>
      <c r="G192" s="38">
        <f>F192/$F$194</f>
        <v>5.8991503052186305E-3</v>
      </c>
    </row>
    <row r="193" spans="2:7" ht="12.75" customHeight="1" x14ac:dyDescent="0.2">
      <c r="B193" s="43" t="s">
        <v>689</v>
      </c>
      <c r="C193" s="42"/>
      <c r="D193" s="14"/>
      <c r="E193" s="14"/>
      <c r="F193" s="14">
        <v>1182293.3044369861</v>
      </c>
      <c r="G193" s="38">
        <f>F193/$F$194</f>
        <v>1.7673877960763035E-5</v>
      </c>
    </row>
    <row r="194" spans="2:7" x14ac:dyDescent="0.2">
      <c r="B194" s="96" t="s">
        <v>690</v>
      </c>
      <c r="C194" s="96"/>
      <c r="D194" s="28"/>
      <c r="E194" s="28"/>
      <c r="F194" s="20">
        <f>F191+F192+F193</f>
        <v>66894956899.767059</v>
      </c>
      <c r="G194" s="30">
        <f>G191+G192+G193</f>
        <v>0.99999999999999989</v>
      </c>
    </row>
    <row r="195" spans="2:7" x14ac:dyDescent="0.2">
      <c r="B195" s="11"/>
      <c r="C195" s="12"/>
      <c r="D195" s="12"/>
      <c r="E195" s="12"/>
      <c r="F195" s="12"/>
      <c r="G195" s="12"/>
    </row>
    <row r="197" spans="2:7" x14ac:dyDescent="0.2">
      <c r="B197" s="9"/>
    </row>
    <row r="200" spans="2:7" x14ac:dyDescent="0.2">
      <c r="B200" s="84" t="s">
        <v>761</v>
      </c>
    </row>
  </sheetData>
  <mergeCells count="25">
    <mergeCell ref="B3:G3"/>
    <mergeCell ref="B4:G4"/>
    <mergeCell ref="B5:G5"/>
    <mergeCell ref="B142:C142"/>
    <mergeCell ref="B144:G144"/>
    <mergeCell ref="B189:C189"/>
    <mergeCell ref="B190:C190"/>
    <mergeCell ref="B191:C191"/>
    <mergeCell ref="B194:C194"/>
    <mergeCell ref="B163:C163"/>
    <mergeCell ref="B165:G165"/>
    <mergeCell ref="B167:C167"/>
    <mergeCell ref="B174:C174"/>
    <mergeCell ref="B176:G176"/>
    <mergeCell ref="B177:G177"/>
    <mergeCell ref="B169:G169"/>
    <mergeCell ref="B173:C173"/>
    <mergeCell ref="B145:B149"/>
    <mergeCell ref="B161:B162"/>
    <mergeCell ref="G161:G162"/>
    <mergeCell ref="G145:G149"/>
    <mergeCell ref="B150:B157"/>
    <mergeCell ref="G150:G157"/>
    <mergeCell ref="B158:B160"/>
    <mergeCell ref="G158:G160"/>
  </mergeCells>
  <hyperlinks>
    <hyperlink ref="B200" location="'2 Содржина'!A1" display="Содржина / Table of Contents" xr:uid="{D719B8A9-962D-4294-962F-2776A8C311EB}"/>
  </hyperlinks>
  <pageMargins left="0.25" right="0.25" top="0.75" bottom="0.75" header="0.3" footer="0.3"/>
  <pageSetup paperSize="9" fitToWidth="0" orientation="portrait" r:id="rId1"/>
  <headerFooter differentFirst="1">
    <oddHeader xml:space="preserve">&amp;L&amp;"Arial,Italic"&amp;7
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FA1C0-B5F8-44DD-8CE1-83ED880D41BF}">
  <sheetPr>
    <tabColor rgb="FF1F5F9E"/>
  </sheetPr>
  <dimension ref="B1:G135"/>
  <sheetViews>
    <sheetView showGridLines="0" zoomScaleNormal="100" workbookViewId="0">
      <selection activeCell="D2" sqref="D2"/>
    </sheetView>
  </sheetViews>
  <sheetFormatPr defaultColWidth="9.140625" defaultRowHeight="11.25" x14ac:dyDescent="0.2"/>
  <cols>
    <col min="1" max="1" width="1.140625" style="7" customWidth="1"/>
    <col min="2" max="2" width="14" style="7" customWidth="1"/>
    <col min="3" max="3" width="38.5703125" style="7" customWidth="1"/>
    <col min="4" max="4" width="7.42578125" style="7" customWidth="1"/>
    <col min="5" max="5" width="10.85546875" style="7" customWidth="1"/>
    <col min="6" max="6" width="11.42578125" style="7" customWidth="1"/>
    <col min="7" max="7" width="12.140625" style="7" customWidth="1"/>
    <col min="8" max="8" width="1.28515625" style="7" customWidth="1"/>
    <col min="9" max="9" width="9.140625" style="7"/>
    <col min="10" max="10" width="35.7109375" style="7" customWidth="1"/>
    <col min="11" max="16384" width="9.140625" style="7"/>
  </cols>
  <sheetData>
    <row r="1" spans="2:7" x14ac:dyDescent="0.2">
      <c r="B1" s="7" t="s">
        <v>768</v>
      </c>
      <c r="G1" s="34" t="s">
        <v>12</v>
      </c>
    </row>
    <row r="2" spans="2:7" ht="33.75" x14ac:dyDescent="0.2">
      <c r="B2" s="10" t="s">
        <v>237</v>
      </c>
      <c r="C2" s="10" t="s">
        <v>233</v>
      </c>
      <c r="D2" s="10" t="s">
        <v>234</v>
      </c>
      <c r="E2" s="10" t="s">
        <v>235</v>
      </c>
      <c r="F2" s="10" t="s">
        <v>767</v>
      </c>
      <c r="G2" s="10" t="s">
        <v>236</v>
      </c>
    </row>
    <row r="3" spans="2:7" ht="11.25" customHeight="1" x14ac:dyDescent="0.2">
      <c r="B3" s="96" t="s">
        <v>238</v>
      </c>
      <c r="C3" s="96"/>
      <c r="D3" s="96"/>
      <c r="E3" s="96"/>
      <c r="F3" s="96"/>
      <c r="G3" s="96"/>
    </row>
    <row r="4" spans="2:7" x14ac:dyDescent="0.2">
      <c r="B4" s="95" t="s">
        <v>231</v>
      </c>
      <c r="C4" s="95"/>
      <c r="D4" s="95"/>
      <c r="E4" s="95"/>
      <c r="F4" s="95"/>
      <c r="G4" s="95"/>
    </row>
    <row r="5" spans="2:7" ht="11.25" customHeight="1" x14ac:dyDescent="0.2">
      <c r="B5" s="95" t="s">
        <v>232</v>
      </c>
      <c r="C5" s="95"/>
      <c r="D5" s="95"/>
      <c r="E5" s="95"/>
      <c r="F5" s="95"/>
      <c r="G5" s="95"/>
    </row>
    <row r="6" spans="2:7" ht="10.15" customHeight="1" x14ac:dyDescent="0.2">
      <c r="B6" s="39" t="s">
        <v>500</v>
      </c>
      <c r="C6" s="43" t="s">
        <v>476</v>
      </c>
      <c r="D6" s="14" t="s">
        <v>241</v>
      </c>
      <c r="E6" s="14">
        <v>258748</v>
      </c>
      <c r="F6" s="14">
        <v>9015198.2794619929</v>
      </c>
      <c r="G6" s="38">
        <f>F6/$F$129</f>
        <v>1.0253686491134063E-3</v>
      </c>
    </row>
    <row r="7" spans="2:7" ht="10.15" customHeight="1" x14ac:dyDescent="0.2">
      <c r="B7" s="41" t="s">
        <v>500</v>
      </c>
      <c r="C7" s="22" t="s">
        <v>477</v>
      </c>
      <c r="D7" s="23" t="s">
        <v>227</v>
      </c>
      <c r="E7" s="23">
        <v>5500</v>
      </c>
      <c r="F7" s="23">
        <v>56326049.713690042</v>
      </c>
      <c r="G7" s="40">
        <f t="shared" ref="G7:G70" si="0">F7/$F$129</f>
        <v>6.4063999165049554E-3</v>
      </c>
    </row>
    <row r="8" spans="2:7" ht="10.15" customHeight="1" x14ac:dyDescent="0.2">
      <c r="B8" s="39" t="s">
        <v>500</v>
      </c>
      <c r="C8" s="43" t="s">
        <v>478</v>
      </c>
      <c r="D8" s="14" t="s">
        <v>241</v>
      </c>
      <c r="E8" s="14">
        <v>1500</v>
      </c>
      <c r="F8" s="14">
        <v>15625874.929877138</v>
      </c>
      <c r="G8" s="38">
        <f t="shared" si="0"/>
        <v>1.7772523433638044E-3</v>
      </c>
    </row>
    <row r="9" spans="2:7" ht="10.15" customHeight="1" x14ac:dyDescent="0.2">
      <c r="B9" s="41" t="s">
        <v>500</v>
      </c>
      <c r="C9" s="22" t="s">
        <v>479</v>
      </c>
      <c r="D9" s="23" t="s">
        <v>241</v>
      </c>
      <c r="E9" s="23">
        <v>1250</v>
      </c>
      <c r="F9" s="23">
        <v>12639395.598232487</v>
      </c>
      <c r="G9" s="40">
        <f t="shared" si="0"/>
        <v>1.4375768106725442E-3</v>
      </c>
    </row>
    <row r="10" spans="2:7" ht="10.15" customHeight="1" x14ac:dyDescent="0.2">
      <c r="B10" s="39" t="s">
        <v>500</v>
      </c>
      <c r="C10" s="43" t="s">
        <v>361</v>
      </c>
      <c r="D10" s="14" t="s">
        <v>227</v>
      </c>
      <c r="E10" s="14">
        <v>2000</v>
      </c>
      <c r="F10" s="14">
        <v>20392119.504401051</v>
      </c>
      <c r="G10" s="38">
        <f t="shared" si="0"/>
        <v>2.3193544257835981E-3</v>
      </c>
    </row>
    <row r="11" spans="2:7" ht="10.15" customHeight="1" x14ac:dyDescent="0.2">
      <c r="B11" s="41" t="s">
        <v>500</v>
      </c>
      <c r="C11" s="22" t="s">
        <v>364</v>
      </c>
      <c r="D11" s="23" t="s">
        <v>227</v>
      </c>
      <c r="E11" s="23">
        <v>434</v>
      </c>
      <c r="F11" s="23">
        <v>4291521.4613370411</v>
      </c>
      <c r="G11" s="40">
        <f t="shared" si="0"/>
        <v>4.881081288558147E-4</v>
      </c>
    </row>
    <row r="12" spans="2:7" ht="10.15" customHeight="1" x14ac:dyDescent="0.2">
      <c r="B12" s="39" t="s">
        <v>500</v>
      </c>
      <c r="C12" s="43" t="s">
        <v>368</v>
      </c>
      <c r="D12" s="14" t="s">
        <v>227</v>
      </c>
      <c r="E12" s="14">
        <v>3749</v>
      </c>
      <c r="F12" s="14">
        <v>40224048.12328767</v>
      </c>
      <c r="G12" s="38">
        <f t="shared" si="0"/>
        <v>4.5749939832171399E-3</v>
      </c>
    </row>
    <row r="13" spans="2:7" ht="10.15" customHeight="1" x14ac:dyDescent="0.2">
      <c r="B13" s="41" t="s">
        <v>500</v>
      </c>
      <c r="C13" s="22" t="s">
        <v>369</v>
      </c>
      <c r="D13" s="23" t="s">
        <v>227</v>
      </c>
      <c r="E13" s="23">
        <v>4500</v>
      </c>
      <c r="F13" s="23">
        <v>45905745.045186728</v>
      </c>
      <c r="G13" s="40">
        <f t="shared" si="0"/>
        <v>5.2212175843942294E-3</v>
      </c>
    </row>
    <row r="14" spans="2:7" ht="10.15" customHeight="1" x14ac:dyDescent="0.2">
      <c r="B14" s="39" t="s">
        <v>500</v>
      </c>
      <c r="C14" s="43" t="s">
        <v>370</v>
      </c>
      <c r="D14" s="14" t="s">
        <v>241</v>
      </c>
      <c r="E14" s="14">
        <v>460</v>
      </c>
      <c r="F14" s="14">
        <v>4647177.1281813616</v>
      </c>
      <c r="G14" s="38">
        <f t="shared" si="0"/>
        <v>5.2855961526321641E-4</v>
      </c>
    </row>
    <row r="15" spans="2:7" ht="10.15" customHeight="1" x14ac:dyDescent="0.2">
      <c r="B15" s="41" t="s">
        <v>500</v>
      </c>
      <c r="C15" s="22" t="s">
        <v>371</v>
      </c>
      <c r="D15" s="23" t="s">
        <v>227</v>
      </c>
      <c r="E15" s="23">
        <v>4039</v>
      </c>
      <c r="F15" s="23">
        <v>40742364.125683062</v>
      </c>
      <c r="G15" s="40">
        <f t="shared" si="0"/>
        <v>4.6339460952744844E-3</v>
      </c>
    </row>
    <row r="16" spans="2:7" ht="10.15" customHeight="1" x14ac:dyDescent="0.2">
      <c r="B16" s="39" t="s">
        <v>500</v>
      </c>
      <c r="C16" s="43" t="s">
        <v>372</v>
      </c>
      <c r="D16" s="14" t="s">
        <v>227</v>
      </c>
      <c r="E16" s="14">
        <v>11186</v>
      </c>
      <c r="F16" s="14">
        <v>116527496.03278689</v>
      </c>
      <c r="G16" s="38">
        <f t="shared" si="0"/>
        <v>1.3253578844062544E-2</v>
      </c>
    </row>
    <row r="17" spans="2:7" ht="10.15" customHeight="1" x14ac:dyDescent="0.2">
      <c r="B17" s="41" t="s">
        <v>500</v>
      </c>
      <c r="C17" s="22" t="s">
        <v>374</v>
      </c>
      <c r="D17" s="23" t="s">
        <v>227</v>
      </c>
      <c r="E17" s="23">
        <v>2239</v>
      </c>
      <c r="F17" s="23">
        <v>22815502.01369863</v>
      </c>
      <c r="G17" s="40">
        <f t="shared" si="0"/>
        <v>2.5949845753172373E-3</v>
      </c>
    </row>
    <row r="18" spans="2:7" ht="10.15" customHeight="1" x14ac:dyDescent="0.2">
      <c r="B18" s="39" t="s">
        <v>500</v>
      </c>
      <c r="C18" s="43" t="s">
        <v>375</v>
      </c>
      <c r="D18" s="14" t="s">
        <v>227</v>
      </c>
      <c r="E18" s="14">
        <v>4232</v>
      </c>
      <c r="F18" s="14">
        <v>43004040.621298797</v>
      </c>
      <c r="G18" s="38">
        <f t="shared" si="0"/>
        <v>4.8911841616101088E-3</v>
      </c>
    </row>
    <row r="19" spans="2:7" ht="10.15" customHeight="1" x14ac:dyDescent="0.2">
      <c r="B19" s="41" t="s">
        <v>500</v>
      </c>
      <c r="C19" s="22" t="s">
        <v>376</v>
      </c>
      <c r="D19" s="23" t="s">
        <v>227</v>
      </c>
      <c r="E19" s="23">
        <v>10000</v>
      </c>
      <c r="F19" s="23">
        <v>102727080.43859233</v>
      </c>
      <c r="G19" s="40">
        <f t="shared" si="0"/>
        <v>1.1683950195155297E-2</v>
      </c>
    </row>
    <row r="20" spans="2:7" ht="10.15" customHeight="1" x14ac:dyDescent="0.2">
      <c r="B20" s="39" t="s">
        <v>500</v>
      </c>
      <c r="C20" s="43" t="s">
        <v>378</v>
      </c>
      <c r="D20" s="14" t="s">
        <v>227</v>
      </c>
      <c r="E20" s="14">
        <v>8000</v>
      </c>
      <c r="F20" s="14">
        <v>8130786.4750082921</v>
      </c>
      <c r="G20" s="38">
        <f t="shared" si="0"/>
        <v>9.247776128343063E-4</v>
      </c>
    </row>
    <row r="21" spans="2:7" ht="10.15" customHeight="1" x14ac:dyDescent="0.2">
      <c r="B21" s="41" t="s">
        <v>500</v>
      </c>
      <c r="C21" s="22" t="s">
        <v>379</v>
      </c>
      <c r="D21" s="23" t="s">
        <v>227</v>
      </c>
      <c r="E21" s="23">
        <v>3000</v>
      </c>
      <c r="F21" s="23">
        <v>30508912.746016588</v>
      </c>
      <c r="G21" s="40">
        <f t="shared" si="0"/>
        <v>3.4700160416403737E-3</v>
      </c>
    </row>
    <row r="22" spans="2:7" ht="10.15" customHeight="1" x14ac:dyDescent="0.2">
      <c r="B22" s="39" t="s">
        <v>500</v>
      </c>
      <c r="C22" s="43" t="s">
        <v>480</v>
      </c>
      <c r="D22" s="14" t="s">
        <v>227</v>
      </c>
      <c r="E22" s="14">
        <v>3000</v>
      </c>
      <c r="F22" s="14">
        <v>30624453.685375478</v>
      </c>
      <c r="G22" s="38">
        <f t="shared" si="0"/>
        <v>3.4831574117173488E-3</v>
      </c>
    </row>
    <row r="23" spans="2:7" ht="10.15" customHeight="1" x14ac:dyDescent="0.2">
      <c r="B23" s="41" t="s">
        <v>500</v>
      </c>
      <c r="C23" s="22" t="s">
        <v>380</v>
      </c>
      <c r="D23" s="23" t="s">
        <v>227</v>
      </c>
      <c r="E23" s="23">
        <v>18450</v>
      </c>
      <c r="F23" s="23">
        <v>187781052.74794319</v>
      </c>
      <c r="G23" s="40">
        <f t="shared" si="0"/>
        <v>2.1357800285313575E-2</v>
      </c>
    </row>
    <row r="24" spans="2:7" ht="10.15" customHeight="1" x14ac:dyDescent="0.2">
      <c r="B24" s="39" t="s">
        <v>500</v>
      </c>
      <c r="C24" s="43" t="s">
        <v>266</v>
      </c>
      <c r="D24" s="14" t="s">
        <v>227</v>
      </c>
      <c r="E24" s="14">
        <v>21505</v>
      </c>
      <c r="F24" s="14">
        <v>217942258.32286891</v>
      </c>
      <c r="G24" s="38">
        <f t="shared" si="0"/>
        <v>2.4788268884817184E-2</v>
      </c>
    </row>
    <row r="25" spans="2:7" ht="10.15" customHeight="1" x14ac:dyDescent="0.2">
      <c r="B25" s="41" t="s">
        <v>500</v>
      </c>
      <c r="C25" s="22" t="s">
        <v>267</v>
      </c>
      <c r="D25" s="23" t="s">
        <v>227</v>
      </c>
      <c r="E25" s="23">
        <v>13000</v>
      </c>
      <c r="F25" s="23">
        <v>130072714.89851479</v>
      </c>
      <c r="G25" s="40">
        <f t="shared" si="0"/>
        <v>1.4794181983312156E-2</v>
      </c>
    </row>
    <row r="26" spans="2:7" ht="10.15" customHeight="1" x14ac:dyDescent="0.2">
      <c r="B26" s="39" t="s">
        <v>500</v>
      </c>
      <c r="C26" s="43" t="s">
        <v>383</v>
      </c>
      <c r="D26" s="14" t="s">
        <v>227</v>
      </c>
      <c r="E26" s="14">
        <v>6460</v>
      </c>
      <c r="F26" s="14">
        <v>65253060.109289616</v>
      </c>
      <c r="G26" s="38">
        <f t="shared" si="0"/>
        <v>7.4217382713817745E-3</v>
      </c>
    </row>
    <row r="27" spans="2:7" ht="10.15" customHeight="1" x14ac:dyDescent="0.2">
      <c r="B27" s="41" t="s">
        <v>500</v>
      </c>
      <c r="C27" s="22" t="s">
        <v>267</v>
      </c>
      <c r="D27" s="23" t="s">
        <v>227</v>
      </c>
      <c r="E27" s="23">
        <v>11050</v>
      </c>
      <c r="F27" s="23">
        <v>111300068.30601093</v>
      </c>
      <c r="G27" s="40">
        <f t="shared" si="0"/>
        <v>1.2659022813192627E-2</v>
      </c>
    </row>
    <row r="28" spans="2:7" ht="10.15" customHeight="1" x14ac:dyDescent="0.2">
      <c r="B28" s="39" t="s">
        <v>500</v>
      </c>
      <c r="C28" s="43" t="s">
        <v>481</v>
      </c>
      <c r="D28" s="14" t="s">
        <v>227</v>
      </c>
      <c r="E28" s="14">
        <v>34150</v>
      </c>
      <c r="F28" s="14">
        <v>343309900.11968416</v>
      </c>
      <c r="G28" s="38">
        <f t="shared" si="0"/>
        <v>3.9047306293299493E-2</v>
      </c>
    </row>
    <row r="29" spans="2:7" ht="10.15" customHeight="1" x14ac:dyDescent="0.2">
      <c r="B29" s="41" t="s">
        <v>500</v>
      </c>
      <c r="C29" s="22" t="s">
        <v>380</v>
      </c>
      <c r="D29" s="23" t="s">
        <v>227</v>
      </c>
      <c r="E29" s="23">
        <v>4050</v>
      </c>
      <c r="F29" s="23">
        <v>41220100.072940998</v>
      </c>
      <c r="G29" s="40">
        <f t="shared" si="0"/>
        <v>4.6882827219007391E-3</v>
      </c>
    </row>
    <row r="30" spans="2:7" ht="10.15" customHeight="1" x14ac:dyDescent="0.2">
      <c r="B30" s="39" t="s">
        <v>500</v>
      </c>
      <c r="C30" s="43" t="s">
        <v>266</v>
      </c>
      <c r="D30" s="14" t="s">
        <v>227</v>
      </c>
      <c r="E30" s="14">
        <v>3795</v>
      </c>
      <c r="F30" s="14">
        <v>38460398.527565099</v>
      </c>
      <c r="G30" s="38">
        <f t="shared" si="0"/>
        <v>4.3744003914383267E-3</v>
      </c>
    </row>
    <row r="31" spans="2:7" ht="10.15" customHeight="1" x14ac:dyDescent="0.2">
      <c r="B31" s="41" t="s">
        <v>500</v>
      </c>
      <c r="C31" s="22" t="s">
        <v>383</v>
      </c>
      <c r="D31" s="23" t="s">
        <v>227</v>
      </c>
      <c r="E31" s="23">
        <v>1140</v>
      </c>
      <c r="F31" s="23">
        <v>11515701.389014013</v>
      </c>
      <c r="G31" s="40">
        <f t="shared" si="0"/>
        <v>1.3097703246024825E-3</v>
      </c>
    </row>
    <row r="32" spans="2:7" ht="10.15" customHeight="1" x14ac:dyDescent="0.2">
      <c r="B32" s="39" t="s">
        <v>500</v>
      </c>
      <c r="C32" s="43" t="s">
        <v>267</v>
      </c>
      <c r="D32" s="14" t="s">
        <v>227</v>
      </c>
      <c r="E32" s="14">
        <v>1950</v>
      </c>
      <c r="F32" s="14">
        <v>19641021.352485616</v>
      </c>
      <c r="G32" s="38">
        <f t="shared" si="0"/>
        <v>2.2339261885438656E-3</v>
      </c>
    </row>
    <row r="33" spans="2:7" ht="10.15" customHeight="1" x14ac:dyDescent="0.2">
      <c r="B33" s="41" t="s">
        <v>500</v>
      </c>
      <c r="C33" s="22" t="s">
        <v>268</v>
      </c>
      <c r="D33" s="23" t="s">
        <v>227</v>
      </c>
      <c r="E33" s="23">
        <v>5850</v>
      </c>
      <c r="F33" s="23">
        <v>58810010.644212976</v>
      </c>
      <c r="G33" s="40">
        <f t="shared" si="0"/>
        <v>6.6889201212555465E-3</v>
      </c>
    </row>
    <row r="34" spans="2:7" ht="10.15" customHeight="1" x14ac:dyDescent="0.2">
      <c r="B34" s="39" t="s">
        <v>500</v>
      </c>
      <c r="C34" s="43" t="s">
        <v>482</v>
      </c>
      <c r="D34" s="14" t="s">
        <v>227</v>
      </c>
      <c r="E34" s="14">
        <v>3600</v>
      </c>
      <c r="F34" s="14">
        <v>36902442.156481177</v>
      </c>
      <c r="G34" s="38">
        <f t="shared" si="0"/>
        <v>4.1972018906316112E-3</v>
      </c>
    </row>
    <row r="35" spans="2:7" ht="10.15" customHeight="1" x14ac:dyDescent="0.2">
      <c r="B35" s="41" t="s">
        <v>500</v>
      </c>
      <c r="C35" s="22" t="s">
        <v>482</v>
      </c>
      <c r="D35" s="23" t="s">
        <v>227</v>
      </c>
      <c r="E35" s="23">
        <v>20400</v>
      </c>
      <c r="F35" s="23">
        <v>209113838.88672665</v>
      </c>
      <c r="G35" s="40">
        <f t="shared" si="0"/>
        <v>2.378414404691246E-2</v>
      </c>
    </row>
    <row r="36" spans="2:7" ht="10.15" customHeight="1" x14ac:dyDescent="0.2">
      <c r="B36" s="39" t="s">
        <v>500</v>
      </c>
      <c r="C36" s="43" t="s">
        <v>483</v>
      </c>
      <c r="D36" s="14" t="s">
        <v>227</v>
      </c>
      <c r="E36" s="14">
        <v>15300</v>
      </c>
      <c r="F36" s="14">
        <v>156677733.51963067</v>
      </c>
      <c r="G36" s="38">
        <f t="shared" si="0"/>
        <v>1.7820177769263812E-2</v>
      </c>
    </row>
    <row r="37" spans="2:7" ht="10.15" customHeight="1" x14ac:dyDescent="0.2">
      <c r="B37" s="41" t="s">
        <v>500</v>
      </c>
      <c r="C37" s="22" t="s">
        <v>483</v>
      </c>
      <c r="D37" s="23" t="s">
        <v>227</v>
      </c>
      <c r="E37" s="23">
        <v>2700</v>
      </c>
      <c r="F37" s="23">
        <v>27649011.797581885</v>
      </c>
      <c r="G37" s="40">
        <f t="shared" si="0"/>
        <v>3.1447372533994961E-3</v>
      </c>
    </row>
    <row r="38" spans="2:7" ht="10.15" customHeight="1" x14ac:dyDescent="0.2">
      <c r="B38" s="39" t="s">
        <v>500</v>
      </c>
      <c r="C38" s="43" t="s">
        <v>484</v>
      </c>
      <c r="D38" s="14" t="s">
        <v>227</v>
      </c>
      <c r="E38" s="14">
        <v>1500</v>
      </c>
      <c r="F38" s="14">
        <v>15296198.510384066</v>
      </c>
      <c r="G38" s="38">
        <f t="shared" si="0"/>
        <v>1.7397556789065997E-3</v>
      </c>
    </row>
    <row r="39" spans="2:7" ht="10.15" customHeight="1" x14ac:dyDescent="0.2">
      <c r="B39" s="41" t="s">
        <v>500</v>
      </c>
      <c r="C39" s="22" t="s">
        <v>484</v>
      </c>
      <c r="D39" s="23" t="s">
        <v>227</v>
      </c>
      <c r="E39" s="23">
        <v>8500</v>
      </c>
      <c r="F39" s="23">
        <v>86678458.225509703</v>
      </c>
      <c r="G39" s="40">
        <f t="shared" si="0"/>
        <v>9.8586155138040647E-3</v>
      </c>
    </row>
    <row r="40" spans="2:7" ht="10.15" customHeight="1" x14ac:dyDescent="0.2">
      <c r="B40" s="39" t="s">
        <v>500</v>
      </c>
      <c r="C40" s="43" t="s">
        <v>485</v>
      </c>
      <c r="D40" s="14" t="s">
        <v>227</v>
      </c>
      <c r="E40" s="14">
        <v>7650</v>
      </c>
      <c r="F40" s="14">
        <v>78028411.708193392</v>
      </c>
      <c r="G40" s="38">
        <f t="shared" si="0"/>
        <v>8.8747784159074142E-3</v>
      </c>
    </row>
    <row r="41" spans="2:7" ht="10.15" customHeight="1" x14ac:dyDescent="0.2">
      <c r="B41" s="41" t="s">
        <v>500</v>
      </c>
      <c r="C41" s="22" t="s">
        <v>485</v>
      </c>
      <c r="D41" s="23" t="s">
        <v>227</v>
      </c>
      <c r="E41" s="23">
        <v>1350</v>
      </c>
      <c r="F41" s="23">
        <v>13769719.713210598</v>
      </c>
      <c r="G41" s="40">
        <f t="shared" si="0"/>
        <v>1.5661373675130731E-3</v>
      </c>
    </row>
    <row r="42" spans="2:7" ht="10.15" customHeight="1" x14ac:dyDescent="0.2">
      <c r="B42" s="39" t="s">
        <v>500</v>
      </c>
      <c r="C42" s="43" t="s">
        <v>274</v>
      </c>
      <c r="D42" s="14" t="s">
        <v>241</v>
      </c>
      <c r="E42" s="14">
        <v>1800</v>
      </c>
      <c r="F42" s="14">
        <v>18264420.922753315</v>
      </c>
      <c r="G42" s="38">
        <f t="shared" si="0"/>
        <v>2.0773547101084764E-3</v>
      </c>
    </row>
    <row r="43" spans="2:7" ht="10.15" customHeight="1" x14ac:dyDescent="0.2">
      <c r="B43" s="41" t="s">
        <v>500</v>
      </c>
      <c r="C43" s="22" t="s">
        <v>427</v>
      </c>
      <c r="D43" s="23" t="s">
        <v>241</v>
      </c>
      <c r="E43" s="23">
        <v>3200</v>
      </c>
      <c r="F43" s="23">
        <v>32523145.900033168</v>
      </c>
      <c r="G43" s="40">
        <f t="shared" si="0"/>
        <v>3.6991104513372252E-3</v>
      </c>
    </row>
    <row r="44" spans="2:7" ht="10.15" customHeight="1" x14ac:dyDescent="0.2">
      <c r="B44" s="39" t="s">
        <v>500</v>
      </c>
      <c r="C44" s="43" t="s">
        <v>276</v>
      </c>
      <c r="D44" s="14" t="s">
        <v>227</v>
      </c>
      <c r="E44" s="14">
        <v>12000</v>
      </c>
      <c r="F44" s="14">
        <v>122035650.98406635</v>
      </c>
      <c r="G44" s="38">
        <f t="shared" si="0"/>
        <v>1.3880064166561495E-2</v>
      </c>
    </row>
    <row r="45" spans="2:7" ht="10.15" customHeight="1" x14ac:dyDescent="0.2">
      <c r="B45" s="41" t="s">
        <v>500</v>
      </c>
      <c r="C45" s="22" t="s">
        <v>276</v>
      </c>
      <c r="D45" s="23" t="s">
        <v>227</v>
      </c>
      <c r="E45" s="23">
        <v>1200</v>
      </c>
      <c r="F45" s="23">
        <v>12154412.750589222</v>
      </c>
      <c r="G45" s="40">
        <f t="shared" si="0"/>
        <v>1.382415937676102E-3</v>
      </c>
    </row>
    <row r="46" spans="2:7" x14ac:dyDescent="0.2">
      <c r="B46" s="39" t="s">
        <v>500</v>
      </c>
      <c r="C46" s="43" t="s">
        <v>276</v>
      </c>
      <c r="D46" s="14" t="s">
        <v>227</v>
      </c>
      <c r="E46" s="14">
        <v>10800</v>
      </c>
      <c r="F46" s="14">
        <v>109389714.75530298</v>
      </c>
      <c r="G46" s="38">
        <f t="shared" si="0"/>
        <v>1.2441743439084916E-2</v>
      </c>
    </row>
    <row r="47" spans="2:7" x14ac:dyDescent="0.2">
      <c r="B47" s="41" t="s">
        <v>500</v>
      </c>
      <c r="C47" s="22" t="s">
        <v>274</v>
      </c>
      <c r="D47" s="23" t="s">
        <v>241</v>
      </c>
      <c r="E47" s="23">
        <v>7200</v>
      </c>
      <c r="F47" s="23">
        <v>73057683.691013262</v>
      </c>
      <c r="G47" s="40">
        <f t="shared" si="0"/>
        <v>8.3094188404339055E-3</v>
      </c>
    </row>
    <row r="48" spans="2:7" x14ac:dyDescent="0.2">
      <c r="B48" s="39" t="s">
        <v>500</v>
      </c>
      <c r="C48" s="43" t="s">
        <v>277</v>
      </c>
      <c r="D48" s="14" t="s">
        <v>227</v>
      </c>
      <c r="E48" s="14">
        <v>750</v>
      </c>
      <c r="F48" s="14">
        <v>7571547.771168394</v>
      </c>
      <c r="G48" s="38">
        <f t="shared" si="0"/>
        <v>8.6117104351518211E-4</v>
      </c>
    </row>
    <row r="49" spans="2:7" x14ac:dyDescent="0.2">
      <c r="B49" s="41" t="s">
        <v>500</v>
      </c>
      <c r="C49" s="22" t="s">
        <v>278</v>
      </c>
      <c r="D49" s="23" t="s">
        <v>227</v>
      </c>
      <c r="E49" s="23">
        <v>19000</v>
      </c>
      <c r="F49" s="23">
        <v>196038037.23778144</v>
      </c>
      <c r="G49" s="40">
        <f t="shared" si="0"/>
        <v>2.2296931380342697E-2</v>
      </c>
    </row>
    <row r="50" spans="2:7" x14ac:dyDescent="0.2">
      <c r="B50" s="39" t="s">
        <v>500</v>
      </c>
      <c r="C50" s="43" t="s">
        <v>278</v>
      </c>
      <c r="D50" s="14" t="s">
        <v>227</v>
      </c>
      <c r="E50" s="14">
        <v>2850</v>
      </c>
      <c r="F50" s="14">
        <v>28668556.852997303</v>
      </c>
      <c r="G50" s="38">
        <f t="shared" si="0"/>
        <v>3.2606980458052678E-3</v>
      </c>
    </row>
    <row r="51" spans="2:7" x14ac:dyDescent="0.2">
      <c r="B51" s="41" t="s">
        <v>500</v>
      </c>
      <c r="C51" s="22" t="s">
        <v>486</v>
      </c>
      <c r="D51" s="23" t="s">
        <v>227</v>
      </c>
      <c r="E51" s="23">
        <v>4250</v>
      </c>
      <c r="F51" s="23">
        <v>42905437.369954228</v>
      </c>
      <c r="G51" s="40">
        <f t="shared" si="0"/>
        <v>4.8799692465860316E-3</v>
      </c>
    </row>
    <row r="52" spans="2:7" x14ac:dyDescent="0.2">
      <c r="B52" s="39" t="s">
        <v>500</v>
      </c>
      <c r="C52" s="43" t="s">
        <v>487</v>
      </c>
      <c r="D52" s="14" t="s">
        <v>241</v>
      </c>
      <c r="E52" s="14">
        <v>1050</v>
      </c>
      <c r="F52" s="14">
        <v>10502931.963312482</v>
      </c>
      <c r="G52" s="38">
        <f t="shared" si="0"/>
        <v>1.194580177286398E-3</v>
      </c>
    </row>
    <row r="53" spans="2:7" x14ac:dyDescent="0.2">
      <c r="B53" s="41" t="s">
        <v>500</v>
      </c>
      <c r="C53" s="22" t="s">
        <v>488</v>
      </c>
      <c r="D53" s="23" t="s">
        <v>227</v>
      </c>
      <c r="E53" s="23">
        <v>12750</v>
      </c>
      <c r="F53" s="23">
        <v>128036254.18115582</v>
      </c>
      <c r="G53" s="40">
        <f t="shared" si="0"/>
        <v>1.4562559459879925E-2</v>
      </c>
    </row>
    <row r="54" spans="2:7" x14ac:dyDescent="0.2">
      <c r="B54" s="39" t="s">
        <v>500</v>
      </c>
      <c r="C54" s="43" t="s">
        <v>488</v>
      </c>
      <c r="D54" s="14" t="s">
        <v>227</v>
      </c>
      <c r="E54" s="14">
        <v>2250</v>
      </c>
      <c r="F54" s="14">
        <v>22594633.090792205</v>
      </c>
      <c r="G54" s="38">
        <f t="shared" si="0"/>
        <v>2.5698634340964575E-3</v>
      </c>
    </row>
    <row r="55" spans="2:7" x14ac:dyDescent="0.2">
      <c r="B55" s="41" t="s">
        <v>500</v>
      </c>
      <c r="C55" s="22" t="s">
        <v>278</v>
      </c>
      <c r="D55" s="23" t="s">
        <v>227</v>
      </c>
      <c r="E55" s="23">
        <v>16150</v>
      </c>
      <c r="F55" s="23">
        <v>162455155.50031805</v>
      </c>
      <c r="G55" s="40">
        <f t="shared" si="0"/>
        <v>1.8477288926229851E-2</v>
      </c>
    </row>
    <row r="56" spans="2:7" x14ac:dyDescent="0.2">
      <c r="B56" s="39" t="s">
        <v>500</v>
      </c>
      <c r="C56" s="43" t="s">
        <v>282</v>
      </c>
      <c r="D56" s="14" t="s">
        <v>227</v>
      </c>
      <c r="E56" s="14">
        <v>33575</v>
      </c>
      <c r="F56" s="14">
        <v>350639020.57657158</v>
      </c>
      <c r="G56" s="38">
        <f t="shared" si="0"/>
        <v>3.988090419199336E-2</v>
      </c>
    </row>
    <row r="57" spans="2:7" x14ac:dyDescent="0.2">
      <c r="B57" s="41" t="s">
        <v>500</v>
      </c>
      <c r="C57" s="22" t="s">
        <v>285</v>
      </c>
      <c r="D57" s="23" t="s">
        <v>227</v>
      </c>
      <c r="E57" s="23">
        <v>38000</v>
      </c>
      <c r="F57" s="23">
        <v>394232830.21023512</v>
      </c>
      <c r="G57" s="40">
        <f t="shared" si="0"/>
        <v>4.4839167372472642E-2</v>
      </c>
    </row>
    <row r="58" spans="2:7" x14ac:dyDescent="0.2">
      <c r="B58" s="39" t="s">
        <v>500</v>
      </c>
      <c r="C58" s="43" t="s">
        <v>489</v>
      </c>
      <c r="D58" s="14" t="s">
        <v>227</v>
      </c>
      <c r="E58" s="14">
        <v>2550</v>
      </c>
      <c r="F58" s="14">
        <v>26831306.651357017</v>
      </c>
      <c r="G58" s="38">
        <f t="shared" si="0"/>
        <v>3.0517332844166079E-3</v>
      </c>
    </row>
    <row r="59" spans="2:7" x14ac:dyDescent="0.2">
      <c r="B59" s="41" t="s">
        <v>500</v>
      </c>
      <c r="C59" s="22" t="s">
        <v>279</v>
      </c>
      <c r="D59" s="23" t="s">
        <v>227</v>
      </c>
      <c r="E59" s="23">
        <v>10000</v>
      </c>
      <c r="F59" s="23">
        <v>100431839.48438171</v>
      </c>
      <c r="G59" s="40">
        <f t="shared" si="0"/>
        <v>1.1422894581772919E-2</v>
      </c>
    </row>
    <row r="60" spans="2:7" x14ac:dyDescent="0.2">
      <c r="B60" s="39" t="s">
        <v>500</v>
      </c>
      <c r="C60" s="43" t="s">
        <v>279</v>
      </c>
      <c r="D60" s="14" t="s">
        <v>227</v>
      </c>
      <c r="E60" s="14">
        <v>8500</v>
      </c>
      <c r="F60" s="14">
        <v>85030367.386416391</v>
      </c>
      <c r="G60" s="38">
        <f t="shared" si="0"/>
        <v>9.6711653185990246E-3</v>
      </c>
    </row>
    <row r="61" spans="2:7" x14ac:dyDescent="0.2">
      <c r="B61" s="41" t="s">
        <v>500</v>
      </c>
      <c r="C61" s="22" t="s">
        <v>388</v>
      </c>
      <c r="D61" s="23" t="s">
        <v>241</v>
      </c>
      <c r="E61" s="23">
        <v>5950</v>
      </c>
      <c r="F61" s="23">
        <v>59516614.458770737</v>
      </c>
      <c r="G61" s="40">
        <f t="shared" si="0"/>
        <v>6.7692876712895887E-3</v>
      </c>
    </row>
    <row r="62" spans="2:7" x14ac:dyDescent="0.2">
      <c r="B62" s="39" t="s">
        <v>500</v>
      </c>
      <c r="C62" s="43" t="s">
        <v>279</v>
      </c>
      <c r="D62" s="14" t="s">
        <v>227</v>
      </c>
      <c r="E62" s="14">
        <v>1500</v>
      </c>
      <c r="F62" s="14">
        <v>15005358.95054407</v>
      </c>
      <c r="G62" s="38">
        <f t="shared" si="0"/>
        <v>1.7066762326939456E-3</v>
      </c>
    </row>
    <row r="63" spans="2:7" x14ac:dyDescent="0.2">
      <c r="B63" s="41" t="s">
        <v>500</v>
      </c>
      <c r="C63" s="22" t="s">
        <v>280</v>
      </c>
      <c r="D63" s="23" t="s">
        <v>227</v>
      </c>
      <c r="E63" s="23">
        <v>14450</v>
      </c>
      <c r="F63" s="23">
        <v>152044071.02435642</v>
      </c>
      <c r="G63" s="40">
        <f t="shared" si="0"/>
        <v>1.7293155278360776E-2</v>
      </c>
    </row>
    <row r="64" spans="2:7" x14ac:dyDescent="0.2">
      <c r="B64" s="39" t="s">
        <v>500</v>
      </c>
      <c r="C64" s="43" t="s">
        <v>490</v>
      </c>
      <c r="D64" s="14" t="s">
        <v>227</v>
      </c>
      <c r="E64" s="14">
        <v>5440</v>
      </c>
      <c r="F64" s="14">
        <v>57111759.071647085</v>
      </c>
      <c r="G64" s="38">
        <f t="shared" si="0"/>
        <v>6.4957647555234773E-3</v>
      </c>
    </row>
    <row r="65" spans="2:7" x14ac:dyDescent="0.2">
      <c r="B65" s="41" t="s">
        <v>500</v>
      </c>
      <c r="C65" s="22" t="s">
        <v>281</v>
      </c>
      <c r="D65" s="23" t="s">
        <v>227</v>
      </c>
      <c r="E65" s="23">
        <v>960</v>
      </c>
      <c r="F65" s="23">
        <v>10078545.718525957</v>
      </c>
      <c r="G65" s="40">
        <f t="shared" si="0"/>
        <v>1.1463114274453195E-3</v>
      </c>
    </row>
    <row r="66" spans="2:7" x14ac:dyDescent="0.2">
      <c r="B66" s="39" t="s">
        <v>500</v>
      </c>
      <c r="C66" s="43" t="s">
        <v>285</v>
      </c>
      <c r="D66" s="14" t="s">
        <v>227</v>
      </c>
      <c r="E66" s="14">
        <v>3000</v>
      </c>
      <c r="F66" s="14">
        <v>31123828.429484937</v>
      </c>
      <c r="G66" s="38">
        <f t="shared" si="0"/>
        <v>3.5399551870846841E-3</v>
      </c>
    </row>
    <row r="67" spans="2:7" x14ac:dyDescent="0.2">
      <c r="B67" s="41" t="s">
        <v>500</v>
      </c>
      <c r="C67" s="22" t="s">
        <v>491</v>
      </c>
      <c r="D67" s="23" t="s">
        <v>227</v>
      </c>
      <c r="E67" s="23">
        <v>5925</v>
      </c>
      <c r="F67" s="23">
        <v>61877474.219394989</v>
      </c>
      <c r="G67" s="40">
        <f t="shared" si="0"/>
        <v>7.0378066221164753E-3</v>
      </c>
    </row>
    <row r="68" spans="2:7" x14ac:dyDescent="0.2">
      <c r="B68" s="39" t="s">
        <v>500</v>
      </c>
      <c r="C68" s="43" t="s">
        <v>283</v>
      </c>
      <c r="D68" s="14" t="s">
        <v>227</v>
      </c>
      <c r="E68" s="14">
        <v>2325</v>
      </c>
      <c r="F68" s="14">
        <v>24383926.656978905</v>
      </c>
      <c r="G68" s="38">
        <f t="shared" si="0"/>
        <v>2.7733737141762494E-3</v>
      </c>
    </row>
    <row r="69" spans="2:7" x14ac:dyDescent="0.2">
      <c r="B69" s="41" t="s">
        <v>500</v>
      </c>
      <c r="C69" s="22" t="s">
        <v>492</v>
      </c>
      <c r="D69" s="23" t="s">
        <v>227</v>
      </c>
      <c r="E69" s="23">
        <v>12300</v>
      </c>
      <c r="F69" s="23">
        <v>123353598.77976109</v>
      </c>
      <c r="G69" s="40">
        <f t="shared" si="0"/>
        <v>1.4029964624541678E-2</v>
      </c>
    </row>
    <row r="70" spans="2:7" x14ac:dyDescent="0.2">
      <c r="B70" s="39" t="s">
        <v>500</v>
      </c>
      <c r="C70" s="43" t="s">
        <v>493</v>
      </c>
      <c r="D70" s="14" t="s">
        <v>227</v>
      </c>
      <c r="E70" s="14">
        <v>25000</v>
      </c>
      <c r="F70" s="14">
        <v>251856334.64757392</v>
      </c>
      <c r="G70" s="38">
        <f t="shared" si="0"/>
        <v>2.8645580676418401E-2</v>
      </c>
    </row>
    <row r="71" spans="2:7" x14ac:dyDescent="0.2">
      <c r="B71" s="41" t="s">
        <v>500</v>
      </c>
      <c r="C71" s="22" t="s">
        <v>494</v>
      </c>
      <c r="D71" s="23" t="s">
        <v>227</v>
      </c>
      <c r="E71" s="23">
        <v>20000</v>
      </c>
      <c r="F71" s="23">
        <v>203339196.36958927</v>
      </c>
      <c r="G71" s="40">
        <f t="shared" ref="G71:G85" si="1">F71/$F$129</f>
        <v>2.3127349019963439E-2</v>
      </c>
    </row>
    <row r="72" spans="2:7" x14ac:dyDescent="0.2">
      <c r="B72" s="39" t="s">
        <v>500</v>
      </c>
      <c r="C72" s="43" t="s">
        <v>495</v>
      </c>
      <c r="D72" s="14" t="s">
        <v>227</v>
      </c>
      <c r="E72" s="14">
        <v>17000</v>
      </c>
      <c r="F72" s="14">
        <v>173235791.82909748</v>
      </c>
      <c r="G72" s="38">
        <f t="shared" si="1"/>
        <v>1.9703454581865676E-2</v>
      </c>
    </row>
    <row r="73" spans="2:7" x14ac:dyDescent="0.2">
      <c r="B73" s="41" t="s">
        <v>500</v>
      </c>
      <c r="C73" s="22" t="s">
        <v>496</v>
      </c>
      <c r="D73" s="23" t="s">
        <v>227</v>
      </c>
      <c r="E73" s="23">
        <v>4500</v>
      </c>
      <c r="F73" s="23">
        <v>46120273.551488481</v>
      </c>
      <c r="G73" s="40">
        <f t="shared" si="1"/>
        <v>5.2456175806987011E-3</v>
      </c>
    </row>
    <row r="74" spans="2:7" x14ac:dyDescent="0.2">
      <c r="B74" s="39" t="s">
        <v>500</v>
      </c>
      <c r="C74" s="43" t="s">
        <v>497</v>
      </c>
      <c r="D74" s="14" t="s">
        <v>227</v>
      </c>
      <c r="E74" s="14">
        <v>6000</v>
      </c>
      <c r="F74" s="14">
        <v>61711282.890273578</v>
      </c>
      <c r="G74" s="38">
        <f t="shared" si="1"/>
        <v>7.0189043890925163E-3</v>
      </c>
    </row>
    <row r="75" spans="2:7" x14ac:dyDescent="0.2">
      <c r="B75" s="41" t="s">
        <v>500</v>
      </c>
      <c r="C75" s="22" t="s">
        <v>283</v>
      </c>
      <c r="D75" s="23" t="s">
        <v>227</v>
      </c>
      <c r="E75" s="23">
        <v>13175</v>
      </c>
      <c r="F75" s="23">
        <v>138175584.38954714</v>
      </c>
      <c r="G75" s="40">
        <f t="shared" si="1"/>
        <v>1.5715784380332078E-2</v>
      </c>
    </row>
    <row r="76" spans="2:7" x14ac:dyDescent="0.2">
      <c r="B76" s="39" t="s">
        <v>500</v>
      </c>
      <c r="C76" s="43" t="s">
        <v>396</v>
      </c>
      <c r="D76" s="14" t="s">
        <v>241</v>
      </c>
      <c r="E76" s="14">
        <v>1025</v>
      </c>
      <c r="F76" s="14">
        <v>11429118.545876822</v>
      </c>
      <c r="G76" s="38">
        <f t="shared" si="1"/>
        <v>1.29992258413667E-3</v>
      </c>
    </row>
    <row r="77" spans="2:7" x14ac:dyDescent="0.2">
      <c r="B77" s="41" t="s">
        <v>500</v>
      </c>
      <c r="C77" s="22" t="s">
        <v>397</v>
      </c>
      <c r="D77" s="23" t="s">
        <v>241</v>
      </c>
      <c r="E77" s="23">
        <v>987</v>
      </c>
      <c r="F77" s="23">
        <v>10522185.796674993</v>
      </c>
      <c r="G77" s="40">
        <f t="shared" si="1"/>
        <v>1.1967700655720664E-3</v>
      </c>
    </row>
    <row r="78" spans="2:7" x14ac:dyDescent="0.2">
      <c r="B78" s="39" t="s">
        <v>500</v>
      </c>
      <c r="C78" s="43" t="s">
        <v>498</v>
      </c>
      <c r="D78" s="14" t="s">
        <v>241</v>
      </c>
      <c r="E78" s="14">
        <v>2848</v>
      </c>
      <c r="F78" s="14">
        <v>29398865.908390064</v>
      </c>
      <c r="G78" s="38">
        <f t="shared" si="1"/>
        <v>3.3437617773339826E-3</v>
      </c>
    </row>
    <row r="79" spans="2:7" x14ac:dyDescent="0.2">
      <c r="B79" s="41" t="s">
        <v>500</v>
      </c>
      <c r="C79" s="22" t="s">
        <v>499</v>
      </c>
      <c r="D79" s="23" t="s">
        <v>241</v>
      </c>
      <c r="E79" s="23">
        <v>750</v>
      </c>
      <c r="F79" s="23">
        <v>7746253.0065704267</v>
      </c>
      <c r="G79" s="40">
        <f t="shared" si="1"/>
        <v>8.8104162934858794E-4</v>
      </c>
    </row>
    <row r="80" spans="2:7" x14ac:dyDescent="0.2">
      <c r="B80" s="39" t="s">
        <v>500</v>
      </c>
      <c r="C80" s="43" t="s">
        <v>402</v>
      </c>
      <c r="D80" s="14" t="s">
        <v>227</v>
      </c>
      <c r="E80" s="14">
        <v>2500</v>
      </c>
      <c r="F80" s="14">
        <v>25602750.260316368</v>
      </c>
      <c r="G80" s="38">
        <f t="shared" si="1"/>
        <v>2.9120000064574493E-3</v>
      </c>
    </row>
    <row r="81" spans="2:7" x14ac:dyDescent="0.2">
      <c r="B81" s="41" t="s">
        <v>500</v>
      </c>
      <c r="C81" s="22" t="s">
        <v>403</v>
      </c>
      <c r="D81" s="23" t="s">
        <v>241</v>
      </c>
      <c r="E81" s="23">
        <v>2327</v>
      </c>
      <c r="F81" s="23">
        <v>24070641.965453375</v>
      </c>
      <c r="G81" s="40">
        <f t="shared" si="1"/>
        <v>2.7377414084876145E-3</v>
      </c>
    </row>
    <row r="82" spans="2:7" x14ac:dyDescent="0.2">
      <c r="B82" s="39" t="s">
        <v>500</v>
      </c>
      <c r="C82" s="43" t="s">
        <v>402</v>
      </c>
      <c r="D82" s="14" t="s">
        <v>241</v>
      </c>
      <c r="E82" s="14">
        <v>1224</v>
      </c>
      <c r="F82" s="14">
        <v>12325765.958942946</v>
      </c>
      <c r="G82" s="38">
        <f t="shared" si="1"/>
        <v>1.4019052713906113E-3</v>
      </c>
    </row>
    <row r="83" spans="2:7" x14ac:dyDescent="0.2">
      <c r="B83" s="41" t="s">
        <v>500</v>
      </c>
      <c r="C83" s="22" t="s">
        <v>404</v>
      </c>
      <c r="D83" s="23" t="s">
        <v>241</v>
      </c>
      <c r="E83" s="23">
        <v>1000</v>
      </c>
      <c r="F83" s="23">
        <v>10234258.358073644</v>
      </c>
      <c r="G83" s="40">
        <f t="shared" si="1"/>
        <v>1.1640218375675939E-3</v>
      </c>
    </row>
    <row r="84" spans="2:7" x14ac:dyDescent="0.2">
      <c r="B84" s="39" t="s">
        <v>500</v>
      </c>
      <c r="C84" s="43" t="s">
        <v>440</v>
      </c>
      <c r="D84" s="14" t="s">
        <v>241</v>
      </c>
      <c r="E84" s="14">
        <v>1026</v>
      </c>
      <c r="F84" s="14">
        <v>10462021.514468381</v>
      </c>
      <c r="G84" s="38">
        <f t="shared" si="1"/>
        <v>1.189927113608202E-3</v>
      </c>
    </row>
    <row r="85" spans="2:7" x14ac:dyDescent="0.2">
      <c r="B85" s="41" t="s">
        <v>500</v>
      </c>
      <c r="C85" s="22" t="s">
        <v>405</v>
      </c>
      <c r="D85" s="23" t="s">
        <v>241</v>
      </c>
      <c r="E85" s="23">
        <v>2214</v>
      </c>
      <c r="F85" s="23">
        <v>22431691.481117196</v>
      </c>
      <c r="G85" s="40">
        <f t="shared" si="1"/>
        <v>2.5513308169517576E-3</v>
      </c>
    </row>
    <row r="86" spans="2:7" x14ac:dyDescent="0.2">
      <c r="B86" s="97" t="s">
        <v>501</v>
      </c>
      <c r="C86" s="98"/>
      <c r="D86" s="17"/>
      <c r="E86" s="18"/>
      <c r="F86" s="32">
        <f>SUM(F6:F85)</f>
        <v>5950090007.9934816</v>
      </c>
      <c r="G86" s="25">
        <f>SUM(G6:G85)</f>
        <v>0.67675003527083299</v>
      </c>
    </row>
    <row r="87" spans="2:7" x14ac:dyDescent="0.2">
      <c r="B87" s="36"/>
      <c r="C87" s="37"/>
      <c r="D87" s="17"/>
      <c r="E87" s="18"/>
      <c r="F87" s="32"/>
      <c r="G87" s="25"/>
    </row>
    <row r="88" spans="2:7" ht="10.15" customHeight="1" x14ac:dyDescent="0.2">
      <c r="B88" s="95" t="s">
        <v>228</v>
      </c>
      <c r="C88" s="95"/>
      <c r="D88" s="95"/>
      <c r="E88" s="95"/>
      <c r="F88" s="95"/>
      <c r="G88" s="95"/>
    </row>
    <row r="89" spans="2:7" ht="11.25" customHeight="1" x14ac:dyDescent="0.2">
      <c r="B89" s="104" t="s">
        <v>297</v>
      </c>
      <c r="C89" s="43" t="s">
        <v>112</v>
      </c>
      <c r="D89" s="14" t="s">
        <v>227</v>
      </c>
      <c r="E89" s="14">
        <v>40000000</v>
      </c>
      <c r="F89" s="14">
        <v>40017753.424657531</v>
      </c>
      <c r="G89" s="106">
        <f>(F89+F90)/F129</f>
        <v>6.1446970269534908E-3</v>
      </c>
    </row>
    <row r="90" spans="2:7" x14ac:dyDescent="0.2">
      <c r="B90" s="105"/>
      <c r="C90" s="43" t="s">
        <v>113</v>
      </c>
      <c r="D90" s="14" t="s">
        <v>227</v>
      </c>
      <c r="E90" s="14">
        <v>14000000</v>
      </c>
      <c r="F90" s="14">
        <v>14007364.383561645</v>
      </c>
      <c r="G90" s="107"/>
    </row>
    <row r="91" spans="2:7" ht="22.5" x14ac:dyDescent="0.2">
      <c r="B91" s="41" t="s">
        <v>459</v>
      </c>
      <c r="C91" s="22" t="s">
        <v>114</v>
      </c>
      <c r="D91" s="23" t="s">
        <v>227</v>
      </c>
      <c r="E91" s="23">
        <v>31500000</v>
      </c>
      <c r="F91" s="23">
        <v>31509452.05479452</v>
      </c>
      <c r="G91" s="40">
        <f>F91/$F$129</f>
        <v>3.5838151625941189E-3</v>
      </c>
    </row>
    <row r="92" spans="2:7" ht="21" customHeight="1" x14ac:dyDescent="0.2">
      <c r="B92" s="39" t="s">
        <v>503</v>
      </c>
      <c r="C92" s="43" t="s">
        <v>115</v>
      </c>
      <c r="D92" s="14" t="s">
        <v>227</v>
      </c>
      <c r="E92" s="14">
        <v>24500000</v>
      </c>
      <c r="F92" s="14">
        <v>24501476.712328766</v>
      </c>
      <c r="G92" s="107">
        <f>SUM(F92:F93)/F129</f>
        <v>3.6967156467284695E-3</v>
      </c>
    </row>
    <row r="93" spans="2:7" x14ac:dyDescent="0.2">
      <c r="B93" s="39" t="s">
        <v>504</v>
      </c>
      <c r="C93" s="43" t="s">
        <v>116</v>
      </c>
      <c r="D93" s="14" t="s">
        <v>227</v>
      </c>
      <c r="E93" s="14">
        <v>8000000</v>
      </c>
      <c r="F93" s="14">
        <v>8000613.6986301374</v>
      </c>
      <c r="G93" s="107"/>
    </row>
    <row r="94" spans="2:7" ht="33.75" x14ac:dyDescent="0.2">
      <c r="B94" s="41" t="s">
        <v>502</v>
      </c>
      <c r="C94" s="22" t="s">
        <v>117</v>
      </c>
      <c r="D94" s="23" t="s">
        <v>227</v>
      </c>
      <c r="E94" s="23">
        <v>6500000</v>
      </c>
      <c r="F94" s="23">
        <v>6772732.8767123288</v>
      </c>
      <c r="G94" s="40">
        <f>F94/$F$129</f>
        <v>7.7031560985421947E-4</v>
      </c>
    </row>
    <row r="95" spans="2:7" x14ac:dyDescent="0.2">
      <c r="B95" s="97" t="s">
        <v>242</v>
      </c>
      <c r="C95" s="98"/>
      <c r="D95" s="17"/>
      <c r="E95" s="17"/>
      <c r="F95" s="24">
        <f>SUM(F89:F94)</f>
        <v>124809393.15068492</v>
      </c>
      <c r="G95" s="25">
        <f>SUM(G89:G94)</f>
        <v>1.4195543446130299E-2</v>
      </c>
    </row>
    <row r="96" spans="2:7" x14ac:dyDescent="0.2">
      <c r="B96" s="36"/>
      <c r="C96" s="37"/>
      <c r="D96" s="17"/>
      <c r="E96" s="17"/>
      <c r="F96" s="18"/>
      <c r="G96" s="18"/>
    </row>
    <row r="97" spans="2:7" x14ac:dyDescent="0.2">
      <c r="B97" s="95" t="s">
        <v>259</v>
      </c>
      <c r="C97" s="95"/>
      <c r="D97" s="95"/>
      <c r="E97" s="95"/>
      <c r="F97" s="95"/>
      <c r="G97" s="95"/>
    </row>
    <row r="98" spans="2:7" ht="22.5" x14ac:dyDescent="0.2">
      <c r="B98" s="39" t="s">
        <v>294</v>
      </c>
      <c r="C98" s="43" t="s">
        <v>506</v>
      </c>
      <c r="D98" s="14" t="s">
        <v>227</v>
      </c>
      <c r="E98" s="14">
        <v>2024.8504999999423</v>
      </c>
      <c r="F98" s="14">
        <v>236969.06395519324</v>
      </c>
      <c r="G98" s="38">
        <f>F98/$F$129</f>
        <v>2.6952335540190185E-5</v>
      </c>
    </row>
    <row r="99" spans="2:7" ht="22.5" x14ac:dyDescent="0.2">
      <c r="B99" s="41" t="s">
        <v>295</v>
      </c>
      <c r="C99" s="22" t="s">
        <v>506</v>
      </c>
      <c r="D99" s="23" t="s">
        <v>227</v>
      </c>
      <c r="E99" s="23">
        <v>211593.38220000005</v>
      </c>
      <c r="F99" s="23">
        <v>27309490.307686985</v>
      </c>
      <c r="G99" s="40">
        <f t="shared" ref="G99:G101" si="2">F99/$F$129</f>
        <v>3.1061208324793255E-3</v>
      </c>
    </row>
    <row r="100" spans="2:7" ht="22.5" x14ac:dyDescent="0.2">
      <c r="B100" s="39" t="s">
        <v>296</v>
      </c>
      <c r="C100" s="43" t="s">
        <v>506</v>
      </c>
      <c r="D100" s="14" t="s">
        <v>227</v>
      </c>
      <c r="E100" s="14">
        <v>394453.41409999999</v>
      </c>
      <c r="F100" s="14">
        <v>63455326.272852898</v>
      </c>
      <c r="G100" s="38">
        <f t="shared" si="2"/>
        <v>7.217268013691271E-3</v>
      </c>
    </row>
    <row r="101" spans="2:7" ht="22.5" x14ac:dyDescent="0.2">
      <c r="B101" s="41" t="s">
        <v>505</v>
      </c>
      <c r="C101" s="22" t="s">
        <v>506</v>
      </c>
      <c r="D101" s="23" t="s">
        <v>227</v>
      </c>
      <c r="E101" s="23">
        <v>201861.41559999998</v>
      </c>
      <c r="F101" s="23">
        <v>31591170.238409076</v>
      </c>
      <c r="G101" s="40">
        <f t="shared" si="2"/>
        <v>3.5931096074796791E-3</v>
      </c>
    </row>
    <row r="102" spans="2:7" ht="11.25" customHeight="1" x14ac:dyDescent="0.2">
      <c r="B102" s="99" t="s">
        <v>672</v>
      </c>
      <c r="C102" s="100"/>
      <c r="D102" s="15"/>
      <c r="E102" s="15"/>
      <c r="F102" s="27">
        <f>SUM(F98:F101)</f>
        <v>122592955.88290414</v>
      </c>
      <c r="G102" s="31">
        <f>SUM(G98:G101)</f>
        <v>1.3943450789190466E-2</v>
      </c>
    </row>
    <row r="103" spans="2:7" ht="11.25" customHeight="1" x14ac:dyDescent="0.2">
      <c r="B103" s="96" t="s">
        <v>673</v>
      </c>
      <c r="C103" s="96"/>
      <c r="D103" s="28"/>
      <c r="E103" s="28"/>
      <c r="F103" s="20">
        <f>F86+F95+F102</f>
        <v>6197492357.027071</v>
      </c>
      <c r="G103" s="21">
        <f>G86+G95+G102</f>
        <v>0.70488902950615373</v>
      </c>
    </row>
    <row r="104" spans="2:7" x14ac:dyDescent="0.2">
      <c r="B104" s="14"/>
      <c r="C104" s="43"/>
      <c r="D104" s="14"/>
      <c r="E104" s="14"/>
      <c r="F104" s="14"/>
      <c r="G104" s="14"/>
    </row>
    <row r="105" spans="2:7" ht="11.25" customHeight="1" x14ac:dyDescent="0.2">
      <c r="B105" s="96" t="s">
        <v>674</v>
      </c>
      <c r="C105" s="96"/>
      <c r="D105" s="96"/>
      <c r="E105" s="96"/>
      <c r="F105" s="96"/>
      <c r="G105" s="96"/>
    </row>
    <row r="106" spans="2:7" x14ac:dyDescent="0.2">
      <c r="B106" s="95" t="s">
        <v>259</v>
      </c>
      <c r="C106" s="95"/>
      <c r="D106" s="95"/>
      <c r="E106" s="95"/>
      <c r="F106" s="95"/>
      <c r="G106" s="95"/>
    </row>
    <row r="107" spans="2:7" ht="22.5" x14ac:dyDescent="0.2">
      <c r="B107" s="39" t="s">
        <v>118</v>
      </c>
      <c r="C107" s="43" t="s">
        <v>506</v>
      </c>
      <c r="D107" s="14" t="s">
        <v>241</v>
      </c>
      <c r="E107" s="14">
        <v>10300</v>
      </c>
      <c r="F107" s="14">
        <v>14924135.457</v>
      </c>
      <c r="G107" s="38">
        <f t="shared" ref="G107:G123" si="3">F107/$F$129</f>
        <v>1.697438052759369E-3</v>
      </c>
    </row>
    <row r="108" spans="2:7" ht="33.75" x14ac:dyDescent="0.2">
      <c r="B108" s="41" t="s">
        <v>119</v>
      </c>
      <c r="C108" s="22" t="s">
        <v>506</v>
      </c>
      <c r="D108" s="23" t="s">
        <v>241</v>
      </c>
      <c r="E108" s="23">
        <v>25500</v>
      </c>
      <c r="F108" s="23">
        <v>74211397.3125</v>
      </c>
      <c r="G108" s="40">
        <f t="shared" si="3"/>
        <v>8.4406396678473865E-3</v>
      </c>
    </row>
    <row r="109" spans="2:7" ht="23.25" customHeight="1" x14ac:dyDescent="0.2">
      <c r="B109" s="39" t="s">
        <v>120</v>
      </c>
      <c r="C109" s="43" t="s">
        <v>506</v>
      </c>
      <c r="D109" s="14" t="s">
        <v>256</v>
      </c>
      <c r="E109" s="14">
        <v>15080</v>
      </c>
      <c r="F109" s="14">
        <v>366573972.71039999</v>
      </c>
      <c r="G109" s="38">
        <f t="shared" si="3"/>
        <v>4.1693310290744801E-2</v>
      </c>
    </row>
    <row r="110" spans="2:7" ht="22.5" x14ac:dyDescent="0.2">
      <c r="B110" s="41" t="s">
        <v>121</v>
      </c>
      <c r="C110" s="22" t="s">
        <v>506</v>
      </c>
      <c r="D110" s="23" t="s">
        <v>256</v>
      </c>
      <c r="E110" s="23">
        <v>6140</v>
      </c>
      <c r="F110" s="23">
        <v>27513750.348480001</v>
      </c>
      <c r="G110" s="40">
        <f t="shared" si="3"/>
        <v>3.1293529163008123E-3</v>
      </c>
    </row>
    <row r="111" spans="2:7" ht="22.5" x14ac:dyDescent="0.2">
      <c r="B111" s="39" t="s">
        <v>29</v>
      </c>
      <c r="C111" s="43" t="s">
        <v>506</v>
      </c>
      <c r="D111" s="14" t="s">
        <v>256</v>
      </c>
      <c r="E111" s="14">
        <v>39600</v>
      </c>
      <c r="F111" s="14">
        <v>124294509.50400001</v>
      </c>
      <c r="G111" s="38">
        <f t="shared" si="3"/>
        <v>1.413698172259565E-2</v>
      </c>
    </row>
    <row r="112" spans="2:7" ht="22.5" x14ac:dyDescent="0.2">
      <c r="B112" s="41" t="s">
        <v>30</v>
      </c>
      <c r="C112" s="22" t="s">
        <v>506</v>
      </c>
      <c r="D112" s="23" t="s">
        <v>256</v>
      </c>
      <c r="E112" s="23">
        <v>35530</v>
      </c>
      <c r="F112" s="23">
        <v>263020625.31096005</v>
      </c>
      <c r="G112" s="40">
        <f t="shared" si="3"/>
        <v>2.9915382324808636E-2</v>
      </c>
    </row>
    <row r="113" spans="2:7" ht="30" customHeight="1" x14ac:dyDescent="0.2">
      <c r="B113" s="39" t="s">
        <v>122</v>
      </c>
      <c r="C113" s="43" t="s">
        <v>506</v>
      </c>
      <c r="D113" s="14" t="s">
        <v>256</v>
      </c>
      <c r="E113" s="14">
        <v>28120</v>
      </c>
      <c r="F113" s="14">
        <v>233955987.30400002</v>
      </c>
      <c r="G113" s="38">
        <f t="shared" si="3"/>
        <v>2.6609634887388402E-2</v>
      </c>
    </row>
    <row r="114" spans="2:7" ht="22.5" x14ac:dyDescent="0.2">
      <c r="B114" s="41" t="s">
        <v>123</v>
      </c>
      <c r="C114" s="22" t="s">
        <v>506</v>
      </c>
      <c r="D114" s="23" t="s">
        <v>256</v>
      </c>
      <c r="E114" s="23">
        <v>9340</v>
      </c>
      <c r="F114" s="23">
        <v>37440181.546319999</v>
      </c>
      <c r="G114" s="40">
        <f t="shared" si="3"/>
        <v>4.2583631756795762E-3</v>
      </c>
    </row>
    <row r="115" spans="2:7" ht="33.75" x14ac:dyDescent="0.2">
      <c r="B115" s="39" t="s">
        <v>32</v>
      </c>
      <c r="C115" s="43" t="s">
        <v>506</v>
      </c>
      <c r="D115" s="14" t="s">
        <v>256</v>
      </c>
      <c r="E115" s="14">
        <v>33810</v>
      </c>
      <c r="F115" s="14">
        <v>193577011.71647999</v>
      </c>
      <c r="G115" s="38">
        <f t="shared" si="3"/>
        <v>2.2017019798147183E-2</v>
      </c>
    </row>
    <row r="116" spans="2:7" ht="33.75" x14ac:dyDescent="0.2">
      <c r="B116" s="41" t="s">
        <v>33</v>
      </c>
      <c r="C116" s="22" t="s">
        <v>506</v>
      </c>
      <c r="D116" s="23" t="s">
        <v>256</v>
      </c>
      <c r="E116" s="23">
        <v>18390</v>
      </c>
      <c r="F116" s="23">
        <v>56575372.038720004</v>
      </c>
      <c r="G116" s="40">
        <f t="shared" si="3"/>
        <v>6.4347572845500035E-3</v>
      </c>
    </row>
    <row r="117" spans="2:7" ht="33.75" x14ac:dyDescent="0.2">
      <c r="B117" s="39" t="s">
        <v>34</v>
      </c>
      <c r="C117" s="43" t="s">
        <v>506</v>
      </c>
      <c r="D117" s="14" t="s">
        <v>256</v>
      </c>
      <c r="E117" s="14">
        <v>35380</v>
      </c>
      <c r="F117" s="14">
        <v>167479193.89648002</v>
      </c>
      <c r="G117" s="38">
        <f t="shared" si="3"/>
        <v>1.9048711905922087E-2</v>
      </c>
    </row>
    <row r="118" spans="2:7" ht="22.5" x14ac:dyDescent="0.2">
      <c r="B118" s="41" t="s">
        <v>124</v>
      </c>
      <c r="C118" s="22" t="s">
        <v>506</v>
      </c>
      <c r="D118" s="23" t="s">
        <v>256</v>
      </c>
      <c r="E118" s="23">
        <v>40140</v>
      </c>
      <c r="F118" s="23">
        <v>227339446.14647999</v>
      </c>
      <c r="G118" s="40">
        <f t="shared" si="3"/>
        <v>2.585708417711224E-2</v>
      </c>
    </row>
    <row r="119" spans="2:7" ht="33.75" x14ac:dyDescent="0.2">
      <c r="B119" s="39" t="s">
        <v>125</v>
      </c>
      <c r="C119" s="43" t="s">
        <v>506</v>
      </c>
      <c r="D119" s="14" t="s">
        <v>256</v>
      </c>
      <c r="E119" s="14">
        <v>44930</v>
      </c>
      <c r="F119" s="14">
        <v>188882209.34952003</v>
      </c>
      <c r="G119" s="38">
        <f t="shared" si="3"/>
        <v>2.1483043393897599E-2</v>
      </c>
    </row>
    <row r="120" spans="2:7" ht="33.75" x14ac:dyDescent="0.2">
      <c r="B120" s="41" t="s">
        <v>36</v>
      </c>
      <c r="C120" s="22" t="s">
        <v>506</v>
      </c>
      <c r="D120" s="23" t="s">
        <v>256</v>
      </c>
      <c r="E120" s="23">
        <v>44105</v>
      </c>
      <c r="F120" s="23">
        <v>257527589.78455999</v>
      </c>
      <c r="G120" s="40">
        <f t="shared" si="3"/>
        <v>2.9290616652148032E-2</v>
      </c>
    </row>
    <row r="121" spans="2:7" ht="22.5" x14ac:dyDescent="0.2">
      <c r="B121" s="39" t="s">
        <v>126</v>
      </c>
      <c r="C121" s="43" t="s">
        <v>506</v>
      </c>
      <c r="D121" s="14" t="s">
        <v>256</v>
      </c>
      <c r="E121" s="14">
        <v>22620</v>
      </c>
      <c r="F121" s="14">
        <v>58699671.522960007</v>
      </c>
      <c r="G121" s="38">
        <f t="shared" si="3"/>
        <v>6.6763703944279886E-3</v>
      </c>
    </row>
    <row r="122" spans="2:7" ht="22.5" x14ac:dyDescent="0.2">
      <c r="B122" s="41" t="s">
        <v>127</v>
      </c>
      <c r="C122" s="22" t="s">
        <v>506</v>
      </c>
      <c r="D122" s="23" t="s">
        <v>256</v>
      </c>
      <c r="E122" s="23">
        <v>1650</v>
      </c>
      <c r="F122" s="23">
        <v>46590239.533200003</v>
      </c>
      <c r="G122" s="40">
        <f t="shared" si="3"/>
        <v>5.2990704686839392E-3</v>
      </c>
    </row>
    <row r="123" spans="2:7" ht="22.5" x14ac:dyDescent="0.2">
      <c r="B123" s="39" t="s">
        <v>128</v>
      </c>
      <c r="C123" s="43" t="s">
        <v>506</v>
      </c>
      <c r="D123" s="14" t="s">
        <v>256</v>
      </c>
      <c r="E123" s="14">
        <v>46010</v>
      </c>
      <c r="F123" s="14">
        <v>165102981.87968001</v>
      </c>
      <c r="G123" s="38">
        <f t="shared" si="3"/>
        <v>1.8778446823541815E-2</v>
      </c>
    </row>
    <row r="124" spans="2:7" ht="11.25" customHeight="1" x14ac:dyDescent="0.2">
      <c r="B124" s="99" t="s">
        <v>261</v>
      </c>
      <c r="C124" s="100"/>
      <c r="D124" s="15"/>
      <c r="E124" s="15"/>
      <c r="F124" s="27">
        <f>SUM(F107:F123)</f>
        <v>2503708275.3617401</v>
      </c>
      <c r="G124" s="31">
        <f>SUM(G107:G123)</f>
        <v>0.28476622393655548</v>
      </c>
    </row>
    <row r="125" spans="2:7" ht="11.25" customHeight="1" x14ac:dyDescent="0.2">
      <c r="B125" s="96" t="s">
        <v>262</v>
      </c>
      <c r="C125" s="96"/>
      <c r="D125" s="28"/>
      <c r="E125" s="28"/>
      <c r="F125" s="20">
        <f>F124</f>
        <v>2503708275.3617401</v>
      </c>
      <c r="G125" s="21">
        <f>G124</f>
        <v>0.28476622393655548</v>
      </c>
    </row>
    <row r="126" spans="2:7" ht="11.25" customHeight="1" x14ac:dyDescent="0.2">
      <c r="B126" s="96" t="s">
        <v>263</v>
      </c>
      <c r="C126" s="96"/>
      <c r="D126" s="28"/>
      <c r="E126" s="28"/>
      <c r="F126" s="20">
        <f>F103+F125</f>
        <v>8701200632.3888111</v>
      </c>
      <c r="G126" s="21">
        <f>G103+G125</f>
        <v>0.98965525344270922</v>
      </c>
    </row>
    <row r="127" spans="2:7" x14ac:dyDescent="0.2">
      <c r="B127" s="43" t="s">
        <v>264</v>
      </c>
      <c r="C127" s="42"/>
      <c r="D127" s="14"/>
      <c r="E127" s="14"/>
      <c r="F127" s="14">
        <v>79221908.861680001</v>
      </c>
      <c r="G127" s="38">
        <f>F127/$F$129</f>
        <v>9.0105241339776664E-3</v>
      </c>
    </row>
    <row r="128" spans="2:7" x14ac:dyDescent="0.2">
      <c r="B128" s="43" t="s">
        <v>265</v>
      </c>
      <c r="C128" s="42"/>
      <c r="D128" s="14"/>
      <c r="E128" s="14"/>
      <c r="F128" s="14">
        <v>11730687.987656631</v>
      </c>
      <c r="G128" s="38">
        <f t="shared" ref="G128:G129" si="4">F128/$F$129</f>
        <v>1.3342224233133743E-3</v>
      </c>
    </row>
    <row r="129" spans="2:7" ht="11.25" customHeight="1" x14ac:dyDescent="0.2">
      <c r="B129" s="96" t="s">
        <v>257</v>
      </c>
      <c r="C129" s="96"/>
      <c r="D129" s="28"/>
      <c r="E129" s="28"/>
      <c r="F129" s="20">
        <f>F126+F127+F128</f>
        <v>8792153229.2381477</v>
      </c>
      <c r="G129" s="21">
        <f t="shared" si="4"/>
        <v>1</v>
      </c>
    </row>
    <row r="130" spans="2:7" x14ac:dyDescent="0.2">
      <c r="B130" s="11"/>
      <c r="C130" s="12"/>
      <c r="D130" s="12"/>
      <c r="E130" s="12"/>
      <c r="F130" s="12"/>
      <c r="G130" s="12"/>
    </row>
    <row r="132" spans="2:7" x14ac:dyDescent="0.2">
      <c r="B132" s="9"/>
    </row>
    <row r="135" spans="2:7" x14ac:dyDescent="0.2">
      <c r="B135" s="13" t="s">
        <v>10</v>
      </c>
    </row>
  </sheetData>
  <mergeCells count="18">
    <mergeCell ref="G89:G90"/>
    <mergeCell ref="G92:G93"/>
    <mergeCell ref="B3:G3"/>
    <mergeCell ref="B4:G4"/>
    <mergeCell ref="B5:G5"/>
    <mergeCell ref="B86:C86"/>
    <mergeCell ref="B88:G88"/>
    <mergeCell ref="B89:B90"/>
    <mergeCell ref="B102:C102"/>
    <mergeCell ref="B103:C103"/>
    <mergeCell ref="B105:G105"/>
    <mergeCell ref="B95:C95"/>
    <mergeCell ref="B97:G97"/>
    <mergeCell ref="B124:C124"/>
    <mergeCell ref="B125:C125"/>
    <mergeCell ref="B126:C126"/>
    <mergeCell ref="B129:C129"/>
    <mergeCell ref="B106:G106"/>
  </mergeCells>
  <hyperlinks>
    <hyperlink ref="B135" location="'2 Содржина'!A1" display="Содржина / Table of Contents" xr:uid="{65F3E9CC-080B-4D2C-B029-25B37B8CD13C}"/>
  </hyperlinks>
  <pageMargins left="0.25" right="0.25" top="0.75" bottom="0.75" header="0.3" footer="0.3"/>
  <pageSetup paperSize="9" fitToWidth="0" orientation="portrait" r:id="rId1"/>
  <headerFooter differentFirst="1">
    <oddHeader xml:space="preserve">&amp;L&amp;"Arial,Italic"&amp;7
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B53B-5302-4483-8E9E-77E6F23B0FF3}">
  <sheetPr>
    <tabColor rgb="FF1F5F9E"/>
  </sheetPr>
  <dimension ref="A1:J202"/>
  <sheetViews>
    <sheetView showGridLines="0" topLeftCell="B1" zoomScaleNormal="100" workbookViewId="0">
      <selection activeCell="I108" sqref="I108"/>
    </sheetView>
  </sheetViews>
  <sheetFormatPr defaultColWidth="9.140625" defaultRowHeight="11.25" x14ac:dyDescent="0.2"/>
  <cols>
    <col min="1" max="1" width="1" style="7" customWidth="1"/>
    <col min="2" max="2" width="14.140625" style="7" customWidth="1"/>
    <col min="3" max="3" width="41.7109375" style="7" customWidth="1"/>
    <col min="4" max="4" width="8.5703125" style="7" customWidth="1"/>
    <col min="5" max="5" width="10.85546875" style="7" customWidth="1"/>
    <col min="6" max="6" width="12" style="7" bestFit="1" customWidth="1"/>
    <col min="7" max="7" width="12.140625" style="7" customWidth="1"/>
    <col min="8" max="8" width="1.28515625" style="7" customWidth="1"/>
    <col min="9" max="16384" width="9.140625" style="7"/>
  </cols>
  <sheetData>
    <row r="1" spans="1:9" x14ac:dyDescent="0.2">
      <c r="B1" s="7" t="s">
        <v>762</v>
      </c>
      <c r="G1" s="34" t="s">
        <v>12</v>
      </c>
    </row>
    <row r="2" spans="1:9" ht="33.75" x14ac:dyDescent="0.2">
      <c r="B2" s="10" t="s">
        <v>237</v>
      </c>
      <c r="C2" s="10" t="s">
        <v>233</v>
      </c>
      <c r="D2" s="10" t="s">
        <v>234</v>
      </c>
      <c r="E2" s="10" t="s">
        <v>235</v>
      </c>
      <c r="F2" s="10" t="s">
        <v>767</v>
      </c>
      <c r="G2" s="10" t="s">
        <v>236</v>
      </c>
    </row>
    <row r="3" spans="1:9" ht="11.25" customHeight="1" x14ac:dyDescent="0.2">
      <c r="B3" s="96" t="s">
        <v>238</v>
      </c>
      <c r="C3" s="96"/>
      <c r="D3" s="96"/>
      <c r="E3" s="96"/>
      <c r="F3" s="96"/>
      <c r="G3" s="96"/>
    </row>
    <row r="4" spans="1:9" x14ac:dyDescent="0.2">
      <c r="B4" s="95" t="s">
        <v>231</v>
      </c>
      <c r="C4" s="95"/>
      <c r="D4" s="95"/>
      <c r="E4" s="95"/>
      <c r="F4" s="95"/>
      <c r="G4" s="95"/>
    </row>
    <row r="5" spans="1:9" ht="11.25" customHeight="1" x14ac:dyDescent="0.2">
      <c r="B5" s="95" t="s">
        <v>232</v>
      </c>
      <c r="C5" s="95"/>
      <c r="D5" s="95"/>
      <c r="E5" s="95"/>
      <c r="F5" s="95"/>
      <c r="G5" s="95"/>
    </row>
    <row r="6" spans="1:9" ht="22.5" x14ac:dyDescent="0.2">
      <c r="A6" s="7">
        <v>0</v>
      </c>
      <c r="B6" s="39" t="s">
        <v>224</v>
      </c>
      <c r="C6" s="43" t="s">
        <v>465</v>
      </c>
      <c r="D6" s="14" t="s">
        <v>241</v>
      </c>
      <c r="E6" s="14">
        <v>397619.85317460319</v>
      </c>
      <c r="F6" s="14">
        <v>2468866.6732792468</v>
      </c>
      <c r="G6" s="38">
        <f>F6/$F$196</f>
        <v>1.3949401370861546E-3</v>
      </c>
      <c r="I6" s="49"/>
    </row>
    <row r="7" spans="1:9" ht="22.5" x14ac:dyDescent="0.2">
      <c r="B7" s="41" t="s">
        <v>224</v>
      </c>
      <c r="C7" s="22" t="s">
        <v>466</v>
      </c>
      <c r="D7" s="23" t="s">
        <v>241</v>
      </c>
      <c r="E7" s="23">
        <v>501659.71825396823</v>
      </c>
      <c r="F7" s="23">
        <v>5981076.4539285153</v>
      </c>
      <c r="G7" s="40">
        <f t="shared" ref="G7:G70" si="0">F7/$F$196</f>
        <v>3.3793820050574005E-3</v>
      </c>
      <c r="I7" s="49"/>
    </row>
    <row r="8" spans="1:9" ht="22.5" x14ac:dyDescent="0.2">
      <c r="B8" s="39" t="s">
        <v>224</v>
      </c>
      <c r="C8" s="43" t="s">
        <v>467</v>
      </c>
      <c r="D8" s="14" t="s">
        <v>241</v>
      </c>
      <c r="E8" s="14">
        <v>339422.83333333331</v>
      </c>
      <c r="F8" s="14">
        <v>6059547.000115497</v>
      </c>
      <c r="G8" s="38">
        <f t="shared" si="0"/>
        <v>3.4237188320071937E-3</v>
      </c>
      <c r="I8" s="49"/>
    </row>
    <row r="9" spans="1:9" ht="22.5" x14ac:dyDescent="0.2">
      <c r="B9" s="41" t="s">
        <v>224</v>
      </c>
      <c r="C9" s="22" t="s">
        <v>468</v>
      </c>
      <c r="D9" s="23" t="s">
        <v>241</v>
      </c>
      <c r="E9" s="23">
        <v>723680</v>
      </c>
      <c r="F9" s="23">
        <v>16295002.216824831</v>
      </c>
      <c r="G9" s="40">
        <f t="shared" si="0"/>
        <v>9.206877338566526E-3</v>
      </c>
      <c r="I9" s="49"/>
    </row>
    <row r="10" spans="1:9" ht="22.5" x14ac:dyDescent="0.2">
      <c r="B10" s="39" t="s">
        <v>224</v>
      </c>
      <c r="C10" s="43" t="s">
        <v>469</v>
      </c>
      <c r="D10" s="14" t="s">
        <v>241</v>
      </c>
      <c r="E10" s="14">
        <v>46544.634920634919</v>
      </c>
      <c r="F10" s="14">
        <v>1326220.6456035823</v>
      </c>
      <c r="G10" s="38">
        <f t="shared" si="0"/>
        <v>7.4933103079540063E-4</v>
      </c>
      <c r="I10" s="49"/>
    </row>
    <row r="11" spans="1:9" ht="22.5" x14ac:dyDescent="0.2">
      <c r="B11" s="41" t="s">
        <v>224</v>
      </c>
      <c r="C11" s="22" t="s">
        <v>470</v>
      </c>
      <c r="D11" s="23" t="s">
        <v>241</v>
      </c>
      <c r="E11" s="23">
        <v>276922.08333333331</v>
      </c>
      <c r="F11" s="23">
        <v>9648412.699660277</v>
      </c>
      <c r="G11" s="40">
        <f t="shared" si="0"/>
        <v>5.4514722401154125E-3</v>
      </c>
      <c r="I11" s="49"/>
    </row>
    <row r="12" spans="1:9" ht="22.5" x14ac:dyDescent="0.2">
      <c r="B12" s="39" t="s">
        <v>224</v>
      </c>
      <c r="C12" s="43" t="s">
        <v>471</v>
      </c>
      <c r="D12" s="14" t="s">
        <v>241</v>
      </c>
      <c r="E12" s="14">
        <v>154450.77777777778</v>
      </c>
      <c r="F12" s="14">
        <v>6265568.0741935605</v>
      </c>
      <c r="G12" s="38">
        <f t="shared" si="0"/>
        <v>3.5401232812338388E-3</v>
      </c>
      <c r="I12" s="49"/>
    </row>
    <row r="13" spans="1:9" ht="22.5" x14ac:dyDescent="0.2">
      <c r="B13" s="41" t="s">
        <v>224</v>
      </c>
      <c r="C13" s="22" t="s">
        <v>472</v>
      </c>
      <c r="D13" s="23" t="s">
        <v>241</v>
      </c>
      <c r="E13" s="23">
        <v>360687.11111111112</v>
      </c>
      <c r="F13" s="23">
        <v>16951083.426731512</v>
      </c>
      <c r="G13" s="40">
        <f t="shared" si="0"/>
        <v>9.5775713184367631E-3</v>
      </c>
      <c r="I13" s="49"/>
    </row>
    <row r="14" spans="1:9" ht="22.5" x14ac:dyDescent="0.2">
      <c r="B14" s="39" t="s">
        <v>224</v>
      </c>
      <c r="C14" s="43" t="s">
        <v>240</v>
      </c>
      <c r="D14" s="14" t="s">
        <v>241</v>
      </c>
      <c r="E14" s="14">
        <v>83563</v>
      </c>
      <c r="F14" s="14">
        <v>4313094.2694271458</v>
      </c>
      <c r="G14" s="38">
        <f t="shared" si="0"/>
        <v>2.4369514873271167E-3</v>
      </c>
      <c r="I14" s="49"/>
    </row>
    <row r="15" spans="1:9" x14ac:dyDescent="0.2">
      <c r="B15" s="41" t="s">
        <v>224</v>
      </c>
      <c r="C15" s="22" t="s">
        <v>309</v>
      </c>
      <c r="D15" s="23" t="s">
        <v>241</v>
      </c>
      <c r="E15" s="23">
        <v>102137.4283</v>
      </c>
      <c r="F15" s="23">
        <v>6514380.8444760526</v>
      </c>
      <c r="G15" s="40">
        <f t="shared" si="0"/>
        <v>3.6807055668805731E-3</v>
      </c>
      <c r="I15" s="49"/>
    </row>
    <row r="16" spans="1:9" x14ac:dyDescent="0.2">
      <c r="B16" s="39" t="s">
        <v>224</v>
      </c>
      <c r="C16" s="43" t="s">
        <v>407</v>
      </c>
      <c r="D16" s="14" t="s">
        <v>241</v>
      </c>
      <c r="E16" s="14">
        <v>97498.2</v>
      </c>
      <c r="F16" s="14">
        <v>6124709.1201082068</v>
      </c>
      <c r="G16" s="38">
        <f t="shared" si="0"/>
        <v>3.4605362339265614E-3</v>
      </c>
      <c r="I16" s="49"/>
    </row>
    <row r="17" spans="2:9" x14ac:dyDescent="0.2">
      <c r="B17" s="41" t="s">
        <v>224</v>
      </c>
      <c r="C17" s="22" t="s">
        <v>408</v>
      </c>
      <c r="D17" s="23" t="s">
        <v>241</v>
      </c>
      <c r="E17" s="23">
        <v>64834.235200000003</v>
      </c>
      <c r="F17" s="23">
        <v>4053289.1885713032</v>
      </c>
      <c r="G17" s="40">
        <f t="shared" si="0"/>
        <v>2.2901584105574592E-3</v>
      </c>
      <c r="I17" s="49"/>
    </row>
    <row r="18" spans="2:9" x14ac:dyDescent="0.2">
      <c r="B18" s="39" t="s">
        <v>224</v>
      </c>
      <c r="C18" s="43" t="s">
        <v>327</v>
      </c>
      <c r="D18" s="14" t="s">
        <v>241</v>
      </c>
      <c r="E18" s="14">
        <v>64860.73</v>
      </c>
      <c r="F18" s="14">
        <v>4117055.9757363703</v>
      </c>
      <c r="G18" s="38">
        <f t="shared" si="0"/>
        <v>2.3261874322103113E-3</v>
      </c>
      <c r="I18" s="49"/>
    </row>
    <row r="19" spans="2:9" x14ac:dyDescent="0.2">
      <c r="B19" s="41" t="s">
        <v>224</v>
      </c>
      <c r="C19" s="22" t="s">
        <v>333</v>
      </c>
      <c r="D19" s="23" t="s">
        <v>241</v>
      </c>
      <c r="E19" s="23">
        <v>64834.235200000003</v>
      </c>
      <c r="F19" s="23">
        <v>4063159.7806662377</v>
      </c>
      <c r="G19" s="40">
        <f t="shared" si="0"/>
        <v>2.2957354168976767E-3</v>
      </c>
      <c r="I19" s="49"/>
    </row>
    <row r="20" spans="2:9" x14ac:dyDescent="0.2">
      <c r="B20" s="39" t="s">
        <v>224</v>
      </c>
      <c r="C20" s="43" t="s">
        <v>409</v>
      </c>
      <c r="D20" s="14" t="s">
        <v>241</v>
      </c>
      <c r="E20" s="14">
        <v>24313.47</v>
      </c>
      <c r="F20" s="14">
        <v>1545952.159145083</v>
      </c>
      <c r="G20" s="38">
        <f t="shared" si="0"/>
        <v>8.7348204751053476E-4</v>
      </c>
      <c r="I20" s="49"/>
    </row>
    <row r="21" spans="2:9" x14ac:dyDescent="0.2">
      <c r="B21" s="41" t="s">
        <v>224</v>
      </c>
      <c r="C21" s="22" t="s">
        <v>410</v>
      </c>
      <c r="D21" s="23" t="s">
        <v>241</v>
      </c>
      <c r="E21" s="23">
        <v>24313.823381145117</v>
      </c>
      <c r="F21" s="23">
        <v>1543482.991108733</v>
      </c>
      <c r="G21" s="40">
        <f t="shared" si="0"/>
        <v>8.7208693709959464E-4</v>
      </c>
      <c r="I21" s="49"/>
    </row>
    <row r="22" spans="2:9" x14ac:dyDescent="0.2">
      <c r="B22" s="39" t="s">
        <v>224</v>
      </c>
      <c r="C22" s="43" t="s">
        <v>411</v>
      </c>
      <c r="D22" s="14" t="s">
        <v>241</v>
      </c>
      <c r="E22" s="14">
        <v>162092.15587430101</v>
      </c>
      <c r="F22" s="14">
        <v>10207229.864863491</v>
      </c>
      <c r="G22" s="38">
        <f t="shared" si="0"/>
        <v>5.7672108344556583E-3</v>
      </c>
      <c r="I22" s="49"/>
    </row>
    <row r="23" spans="2:9" x14ac:dyDescent="0.2">
      <c r="B23" s="41" t="s">
        <v>224</v>
      </c>
      <c r="C23" s="22" t="s">
        <v>412</v>
      </c>
      <c r="D23" s="23" t="s">
        <v>241</v>
      </c>
      <c r="E23" s="23">
        <v>48786.675383219335</v>
      </c>
      <c r="F23" s="23">
        <v>3047504.9895392535</v>
      </c>
      <c r="G23" s="40">
        <f t="shared" si="0"/>
        <v>1.7218779263734659E-3</v>
      </c>
      <c r="I23" s="49"/>
    </row>
    <row r="24" spans="2:9" x14ac:dyDescent="0.2">
      <c r="B24" s="39" t="s">
        <v>224</v>
      </c>
      <c r="C24" s="43" t="s">
        <v>337</v>
      </c>
      <c r="D24" s="14" t="s">
        <v>241</v>
      </c>
      <c r="E24" s="14">
        <v>56905.757561962237</v>
      </c>
      <c r="F24" s="14">
        <v>3540365.2182403072</v>
      </c>
      <c r="G24" s="38">
        <f t="shared" si="0"/>
        <v>2.0003500376581883E-3</v>
      </c>
      <c r="I24" s="49"/>
    </row>
    <row r="25" spans="2:9" x14ac:dyDescent="0.2">
      <c r="B25" s="41" t="s">
        <v>224</v>
      </c>
      <c r="C25" s="22" t="s">
        <v>338</v>
      </c>
      <c r="D25" s="23" t="s">
        <v>241</v>
      </c>
      <c r="E25" s="23">
        <v>65047.313789867905</v>
      </c>
      <c r="F25" s="23">
        <v>4043625.7301658448</v>
      </c>
      <c r="G25" s="40">
        <f t="shared" si="0"/>
        <v>2.2846984373078986E-3</v>
      </c>
      <c r="I25" s="49"/>
    </row>
    <row r="26" spans="2:9" x14ac:dyDescent="0.2">
      <c r="B26" s="39" t="s">
        <v>224</v>
      </c>
      <c r="C26" s="43" t="s">
        <v>342</v>
      </c>
      <c r="D26" s="14" t="s">
        <v>241</v>
      </c>
      <c r="E26" s="14">
        <v>129460.15440888266</v>
      </c>
      <c r="F26" s="14">
        <v>7970296.4606237905</v>
      </c>
      <c r="G26" s="38">
        <f t="shared" si="0"/>
        <v>4.5033158565149891E-3</v>
      </c>
      <c r="I26" s="49"/>
    </row>
    <row r="27" spans="2:9" x14ac:dyDescent="0.2">
      <c r="B27" s="41" t="s">
        <v>224</v>
      </c>
      <c r="C27" s="22" t="s">
        <v>341</v>
      </c>
      <c r="D27" s="23" t="s">
        <v>241</v>
      </c>
      <c r="E27" s="23">
        <v>58227.477514109596</v>
      </c>
      <c r="F27" s="23">
        <v>3593496.0144725153</v>
      </c>
      <c r="G27" s="40">
        <f t="shared" si="0"/>
        <v>2.0303695931821047E-3</v>
      </c>
      <c r="I27" s="49"/>
    </row>
    <row r="28" spans="2:9" x14ac:dyDescent="0.2">
      <c r="B28" s="39" t="s">
        <v>224</v>
      </c>
      <c r="C28" s="43" t="s">
        <v>343</v>
      </c>
      <c r="D28" s="14" t="s">
        <v>241</v>
      </c>
      <c r="E28" s="14">
        <v>48459.145525415843</v>
      </c>
      <c r="F28" s="14">
        <v>3098420.2964595435</v>
      </c>
      <c r="G28" s="38">
        <f t="shared" si="0"/>
        <v>1.7506457030962309E-3</v>
      </c>
      <c r="I28" s="49"/>
    </row>
    <row r="29" spans="2:9" x14ac:dyDescent="0.2">
      <c r="B29" s="41" t="s">
        <v>224</v>
      </c>
      <c r="C29" s="22" t="s">
        <v>344</v>
      </c>
      <c r="D29" s="23" t="s">
        <v>241</v>
      </c>
      <c r="E29" s="23">
        <v>24544.663973797353</v>
      </c>
      <c r="F29" s="23">
        <v>1562752.5817937532</v>
      </c>
      <c r="G29" s="40">
        <f t="shared" si="0"/>
        <v>8.8297449363015977E-4</v>
      </c>
      <c r="I29" s="49"/>
    </row>
    <row r="30" spans="2:9" x14ac:dyDescent="0.2">
      <c r="B30" s="39" t="s">
        <v>224</v>
      </c>
      <c r="C30" s="43" t="s">
        <v>345</v>
      </c>
      <c r="D30" s="14" t="s">
        <v>241</v>
      </c>
      <c r="E30" s="14">
        <v>23883.021933387492</v>
      </c>
      <c r="F30" s="14">
        <v>1517370.2098789169</v>
      </c>
      <c r="G30" s="38">
        <f t="shared" si="0"/>
        <v>8.5733289346384082E-4</v>
      </c>
      <c r="I30" s="49"/>
    </row>
    <row r="31" spans="2:9" x14ac:dyDescent="0.2">
      <c r="B31" s="41" t="s">
        <v>224</v>
      </c>
      <c r="C31" s="22" t="s">
        <v>346</v>
      </c>
      <c r="D31" s="23" t="s">
        <v>241</v>
      </c>
      <c r="E31" s="23">
        <v>32522.969347101392</v>
      </c>
      <c r="F31" s="23">
        <v>2061786.6924639274</v>
      </c>
      <c r="G31" s="40">
        <f t="shared" si="0"/>
        <v>1.1649349244153113E-3</v>
      </c>
      <c r="I31" s="49"/>
    </row>
    <row r="32" spans="2:9" x14ac:dyDescent="0.2">
      <c r="B32" s="39" t="s">
        <v>224</v>
      </c>
      <c r="C32" s="43" t="s">
        <v>347</v>
      </c>
      <c r="D32" s="14" t="s">
        <v>241</v>
      </c>
      <c r="E32" s="14">
        <v>32455.572378360572</v>
      </c>
      <c r="F32" s="14">
        <v>2054576.7422913935</v>
      </c>
      <c r="G32" s="38">
        <f t="shared" si="0"/>
        <v>1.1608612135945078E-3</v>
      </c>
      <c r="I32" s="49"/>
    </row>
    <row r="33" spans="2:9" x14ac:dyDescent="0.2">
      <c r="B33" s="41" t="s">
        <v>224</v>
      </c>
      <c r="C33" s="22" t="s">
        <v>413</v>
      </c>
      <c r="D33" s="23" t="s">
        <v>241</v>
      </c>
      <c r="E33" s="23">
        <v>113459.359667791</v>
      </c>
      <c r="F33" s="23">
        <v>7172209.6710234536</v>
      </c>
      <c r="G33" s="40">
        <f t="shared" si="0"/>
        <v>4.0523869717190211E-3</v>
      </c>
      <c r="I33" s="49"/>
    </row>
    <row r="34" spans="2:9" x14ac:dyDescent="0.2">
      <c r="B34" s="39" t="s">
        <v>224</v>
      </c>
      <c r="C34" s="43" t="s">
        <v>350</v>
      </c>
      <c r="D34" s="14" t="s">
        <v>241</v>
      </c>
      <c r="E34" s="14">
        <v>205040.93</v>
      </c>
      <c r="F34" s="14">
        <v>12878379.343150938</v>
      </c>
      <c r="G34" s="38">
        <f t="shared" si="0"/>
        <v>7.2764432526124297E-3</v>
      </c>
      <c r="I34" s="49"/>
    </row>
    <row r="35" spans="2:9" x14ac:dyDescent="0.2">
      <c r="B35" s="41" t="s">
        <v>224</v>
      </c>
      <c r="C35" s="22" t="s">
        <v>351</v>
      </c>
      <c r="D35" s="23" t="s">
        <v>241</v>
      </c>
      <c r="E35" s="23">
        <v>198557.41956398412</v>
      </c>
      <c r="F35" s="23">
        <v>12453353.907522451</v>
      </c>
      <c r="G35" s="40">
        <f t="shared" si="0"/>
        <v>7.0362986365189208E-3</v>
      </c>
      <c r="I35" s="49"/>
    </row>
    <row r="36" spans="2:9" x14ac:dyDescent="0.2">
      <c r="B36" s="39" t="s">
        <v>224</v>
      </c>
      <c r="C36" s="43" t="s">
        <v>352</v>
      </c>
      <c r="D36" s="14" t="s">
        <v>241</v>
      </c>
      <c r="E36" s="14">
        <v>127887.80883933304</v>
      </c>
      <c r="F36" s="14">
        <v>8015287.6719944272</v>
      </c>
      <c r="G36" s="38">
        <f t="shared" si="0"/>
        <v>4.5287364461467769E-3</v>
      </c>
      <c r="I36" s="49"/>
    </row>
    <row r="37" spans="2:9" x14ac:dyDescent="0.2">
      <c r="B37" s="41" t="s">
        <v>224</v>
      </c>
      <c r="C37" s="22" t="s">
        <v>353</v>
      </c>
      <c r="D37" s="23" t="s">
        <v>241</v>
      </c>
      <c r="E37" s="23">
        <v>48627.962050738417</v>
      </c>
      <c r="F37" s="23">
        <v>3045550.5461559049</v>
      </c>
      <c r="G37" s="40">
        <f t="shared" si="0"/>
        <v>1.7207736417433549E-3</v>
      </c>
      <c r="I37" s="49"/>
    </row>
    <row r="38" spans="2:9" x14ac:dyDescent="0.2">
      <c r="B38" s="39" t="s">
        <v>224</v>
      </c>
      <c r="C38" s="43" t="s">
        <v>414</v>
      </c>
      <c r="D38" s="14" t="s">
        <v>241</v>
      </c>
      <c r="E38" s="14">
        <v>48741.49</v>
      </c>
      <c r="F38" s="14">
        <v>3048303.0336649818</v>
      </c>
      <c r="G38" s="38">
        <f t="shared" si="0"/>
        <v>1.7223288311526478E-3</v>
      </c>
      <c r="I38" s="49"/>
    </row>
    <row r="39" spans="2:9" x14ac:dyDescent="0.2">
      <c r="B39" s="41" t="s">
        <v>224</v>
      </c>
      <c r="C39" s="22" t="s">
        <v>354</v>
      </c>
      <c r="D39" s="23" t="s">
        <v>241</v>
      </c>
      <c r="E39" s="23">
        <v>178934.52623017487</v>
      </c>
      <c r="F39" s="23">
        <v>11103016.473753287</v>
      </c>
      <c r="G39" s="40">
        <f t="shared" si="0"/>
        <v>6.2733413228003151E-3</v>
      </c>
      <c r="I39" s="49"/>
    </row>
    <row r="40" spans="2:9" x14ac:dyDescent="0.2">
      <c r="B40" s="39" t="s">
        <v>224</v>
      </c>
      <c r="C40" s="43" t="s">
        <v>356</v>
      </c>
      <c r="D40" s="14" t="s">
        <v>241</v>
      </c>
      <c r="E40" s="14">
        <v>40664.29</v>
      </c>
      <c r="F40" s="14">
        <v>2516049.3512487523</v>
      </c>
      <c r="G40" s="38">
        <f t="shared" si="0"/>
        <v>1.4215989323897718E-3</v>
      </c>
      <c r="I40" s="49"/>
    </row>
    <row r="41" spans="2:9" x14ac:dyDescent="0.2">
      <c r="B41" s="41" t="s">
        <v>224</v>
      </c>
      <c r="C41" s="22" t="s">
        <v>357</v>
      </c>
      <c r="D41" s="23" t="s">
        <v>241</v>
      </c>
      <c r="E41" s="23">
        <v>48788.420881444137</v>
      </c>
      <c r="F41" s="23">
        <v>3012257.0882245935</v>
      </c>
      <c r="G41" s="40">
        <f t="shared" si="0"/>
        <v>1.7019624271591793E-3</v>
      </c>
      <c r="I41" s="49"/>
    </row>
    <row r="42" spans="2:9" x14ac:dyDescent="0.2">
      <c r="B42" s="39" t="s">
        <v>224</v>
      </c>
      <c r="C42" s="43" t="s">
        <v>358</v>
      </c>
      <c r="D42" s="14" t="s">
        <v>241</v>
      </c>
      <c r="E42" s="14">
        <v>35091.54</v>
      </c>
      <c r="F42" s="14">
        <v>2165047.5466226931</v>
      </c>
      <c r="G42" s="38">
        <f t="shared" si="0"/>
        <v>1.223278581290285E-3</v>
      </c>
      <c r="I42" s="49"/>
    </row>
    <row r="43" spans="2:9" x14ac:dyDescent="0.2">
      <c r="B43" s="41" t="s">
        <v>224</v>
      </c>
      <c r="C43" s="22" t="s">
        <v>359</v>
      </c>
      <c r="D43" s="23" t="s">
        <v>241</v>
      </c>
      <c r="E43" s="23">
        <v>64832.974050602134</v>
      </c>
      <c r="F43" s="23">
        <v>3997152.9723778456</v>
      </c>
      <c r="G43" s="40">
        <f t="shared" si="0"/>
        <v>2.2584407556674973E-3</v>
      </c>
      <c r="I43" s="49"/>
    </row>
    <row r="44" spans="2:9" x14ac:dyDescent="0.2">
      <c r="B44" s="39" t="s">
        <v>224</v>
      </c>
      <c r="C44" s="43" t="s">
        <v>360</v>
      </c>
      <c r="D44" s="14" t="s">
        <v>241</v>
      </c>
      <c r="E44" s="14">
        <v>45694.771932677453</v>
      </c>
      <c r="F44" s="14">
        <v>2913840.1486636265</v>
      </c>
      <c r="G44" s="38">
        <f t="shared" si="0"/>
        <v>1.6463556418075723E-3</v>
      </c>
      <c r="I44" s="49"/>
    </row>
    <row r="45" spans="2:9" x14ac:dyDescent="0.2">
      <c r="B45" s="41" t="s">
        <v>224</v>
      </c>
      <c r="C45" s="22" t="s">
        <v>415</v>
      </c>
      <c r="D45" s="23" t="s">
        <v>241</v>
      </c>
      <c r="E45" s="23">
        <v>108149.601035</v>
      </c>
      <c r="F45" s="23">
        <v>6729672.1340850582</v>
      </c>
      <c r="G45" s="40">
        <f t="shared" si="0"/>
        <v>3.8023478022799219E-3</v>
      </c>
      <c r="I45" s="49"/>
    </row>
    <row r="46" spans="2:9" x14ac:dyDescent="0.2">
      <c r="B46" s="39" t="s">
        <v>224</v>
      </c>
      <c r="C46" s="43" t="s">
        <v>369</v>
      </c>
      <c r="D46" s="14" t="s">
        <v>227</v>
      </c>
      <c r="E46" s="14">
        <v>28000000</v>
      </c>
      <c r="F46" s="14">
        <v>28563874.109998059</v>
      </c>
      <c r="G46" s="38">
        <f t="shared" si="0"/>
        <v>1.6138941360405171E-2</v>
      </c>
      <c r="I46" s="49"/>
    </row>
    <row r="47" spans="2:9" x14ac:dyDescent="0.2">
      <c r="B47" s="41" t="s">
        <v>224</v>
      </c>
      <c r="C47" s="22" t="s">
        <v>370</v>
      </c>
      <c r="D47" s="23" t="s">
        <v>241</v>
      </c>
      <c r="E47" s="23">
        <v>28783.202273999999</v>
      </c>
      <c r="F47" s="23">
        <v>1787904.6088960427</v>
      </c>
      <c r="G47" s="40">
        <f t="shared" si="0"/>
        <v>1.010188167398184E-3</v>
      </c>
      <c r="I47" s="49"/>
    </row>
    <row r="48" spans="2:9" x14ac:dyDescent="0.2">
      <c r="B48" s="39" t="s">
        <v>224</v>
      </c>
      <c r="C48" s="43" t="s">
        <v>416</v>
      </c>
      <c r="D48" s="14" t="s">
        <v>227</v>
      </c>
      <c r="E48" s="14">
        <v>25120000</v>
      </c>
      <c r="F48" s="14">
        <v>25339865.137549181</v>
      </c>
      <c r="G48" s="38">
        <f t="shared" si="0"/>
        <v>1.4317336505566517E-2</v>
      </c>
      <c r="I48" s="49"/>
    </row>
    <row r="49" spans="2:9" x14ac:dyDescent="0.2">
      <c r="B49" s="41" t="s">
        <v>224</v>
      </c>
      <c r="C49" s="22" t="s">
        <v>417</v>
      </c>
      <c r="D49" s="23" t="s">
        <v>227</v>
      </c>
      <c r="E49" s="23">
        <v>37610000</v>
      </c>
      <c r="F49" s="23">
        <v>38269239.283720255</v>
      </c>
      <c r="G49" s="40">
        <f t="shared" si="0"/>
        <v>2.1622592451179135E-2</v>
      </c>
      <c r="I49" s="49"/>
    </row>
    <row r="50" spans="2:9" x14ac:dyDescent="0.2">
      <c r="B50" s="39" t="s">
        <v>224</v>
      </c>
      <c r="C50" s="43" t="s">
        <v>374</v>
      </c>
      <c r="D50" s="14" t="s">
        <v>227</v>
      </c>
      <c r="E50" s="14">
        <v>12690000</v>
      </c>
      <c r="F50" s="14">
        <v>12931162.150684932</v>
      </c>
      <c r="G50" s="38">
        <f t="shared" si="0"/>
        <v>7.3062661902275521E-3</v>
      </c>
      <c r="I50" s="49"/>
    </row>
    <row r="51" spans="2:9" x14ac:dyDescent="0.2">
      <c r="B51" s="41" t="s">
        <v>224</v>
      </c>
      <c r="C51" s="22" t="s">
        <v>418</v>
      </c>
      <c r="D51" s="23" t="s">
        <v>227</v>
      </c>
      <c r="E51" s="23">
        <v>15060000</v>
      </c>
      <c r="F51" s="23">
        <v>15303385.569645179</v>
      </c>
      <c r="G51" s="40">
        <f t="shared" si="0"/>
        <v>8.6466016960117121E-3</v>
      </c>
      <c r="I51" s="49"/>
    </row>
    <row r="52" spans="2:9" x14ac:dyDescent="0.2">
      <c r="B52" s="39" t="s">
        <v>224</v>
      </c>
      <c r="C52" s="43" t="s">
        <v>419</v>
      </c>
      <c r="D52" s="14" t="s">
        <v>227</v>
      </c>
      <c r="E52" s="14">
        <v>35000000</v>
      </c>
      <c r="F52" s="14">
        <v>35155609.925314397</v>
      </c>
      <c r="G52" s="38">
        <f t="shared" si="0"/>
        <v>1.9863353440398062E-2</v>
      </c>
      <c r="I52" s="49"/>
    </row>
    <row r="53" spans="2:9" x14ac:dyDescent="0.2">
      <c r="B53" s="41" t="s">
        <v>224</v>
      </c>
      <c r="C53" s="22" t="s">
        <v>420</v>
      </c>
      <c r="D53" s="23" t="s">
        <v>227</v>
      </c>
      <c r="E53" s="23">
        <v>12000000</v>
      </c>
      <c r="F53" s="23">
        <v>12290583.985971401</v>
      </c>
      <c r="G53" s="40">
        <f t="shared" si="0"/>
        <v>6.9443316222044769E-3</v>
      </c>
      <c r="I53" s="49"/>
    </row>
    <row r="54" spans="2:9" x14ac:dyDescent="0.2">
      <c r="B54" s="39" t="s">
        <v>224</v>
      </c>
      <c r="C54" s="43" t="s">
        <v>421</v>
      </c>
      <c r="D54" s="14" t="s">
        <v>227</v>
      </c>
      <c r="E54" s="14">
        <v>22700000</v>
      </c>
      <c r="F54" s="14">
        <v>23106944.999460429</v>
      </c>
      <c r="G54" s="38">
        <f t="shared" si="0"/>
        <v>1.3055709072526251E-2</v>
      </c>
      <c r="I54" s="49"/>
    </row>
    <row r="55" spans="2:9" x14ac:dyDescent="0.2">
      <c r="B55" s="41" t="s">
        <v>224</v>
      </c>
      <c r="C55" s="22" t="s">
        <v>422</v>
      </c>
      <c r="D55" s="23" t="s">
        <v>227</v>
      </c>
      <c r="E55" s="23">
        <v>42000000</v>
      </c>
      <c r="F55" s="23">
        <v>42571301.194248304</v>
      </c>
      <c r="G55" s="40">
        <f t="shared" si="0"/>
        <v>2.4053310519585071E-2</v>
      </c>
      <c r="I55" s="49"/>
    </row>
    <row r="56" spans="2:9" x14ac:dyDescent="0.2">
      <c r="B56" s="39" t="s">
        <v>224</v>
      </c>
      <c r="C56" s="43" t="s">
        <v>423</v>
      </c>
      <c r="D56" s="14" t="s">
        <v>227</v>
      </c>
      <c r="E56" s="14">
        <v>13000000</v>
      </c>
      <c r="F56" s="14">
        <v>13131420.765027322</v>
      </c>
      <c r="G56" s="38">
        <f t="shared" si="0"/>
        <v>7.4194147785927615E-3</v>
      </c>
      <c r="I56" s="49"/>
    </row>
    <row r="57" spans="2:9" x14ac:dyDescent="0.2">
      <c r="B57" s="41" t="s">
        <v>224</v>
      </c>
      <c r="C57" s="22" t="s">
        <v>424</v>
      </c>
      <c r="D57" s="23" t="s">
        <v>227</v>
      </c>
      <c r="E57" s="23">
        <v>5000000</v>
      </c>
      <c r="F57" s="23">
        <v>5036202.1857923493</v>
      </c>
      <c r="G57" s="40">
        <f t="shared" si="0"/>
        <v>2.8455163834795586E-3</v>
      </c>
      <c r="I57" s="49"/>
    </row>
    <row r="58" spans="2:9" x14ac:dyDescent="0.2">
      <c r="B58" s="39" t="s">
        <v>224</v>
      </c>
      <c r="C58" s="43" t="s">
        <v>425</v>
      </c>
      <c r="D58" s="14" t="s">
        <v>227</v>
      </c>
      <c r="E58" s="14">
        <v>15000000</v>
      </c>
      <c r="F58" s="14">
        <v>15082293.883684322</v>
      </c>
      <c r="G58" s="38">
        <f t="shared" si="0"/>
        <v>8.5216821650946351E-3</v>
      </c>
      <c r="I58" s="49"/>
    </row>
    <row r="59" spans="2:9" x14ac:dyDescent="0.2">
      <c r="B59" s="41" t="s">
        <v>224</v>
      </c>
      <c r="C59" s="22" t="s">
        <v>270</v>
      </c>
      <c r="D59" s="23" t="s">
        <v>241</v>
      </c>
      <c r="E59" s="23">
        <v>25000000</v>
      </c>
      <c r="F59" s="23">
        <v>25605464.048237126</v>
      </c>
      <c r="G59" s="40">
        <f t="shared" si="0"/>
        <v>1.4467403167689212E-2</v>
      </c>
      <c r="I59" s="49"/>
    </row>
    <row r="60" spans="2:9" x14ac:dyDescent="0.2">
      <c r="B60" s="39" t="s">
        <v>224</v>
      </c>
      <c r="C60" s="43" t="s">
        <v>271</v>
      </c>
      <c r="D60" s="14" t="s">
        <v>241</v>
      </c>
      <c r="E60" s="14">
        <v>40000000</v>
      </c>
      <c r="F60" s="14">
        <v>40795517.641374409</v>
      </c>
      <c r="G60" s="38">
        <f t="shared" si="0"/>
        <v>2.3049970898417496E-2</v>
      </c>
      <c r="I60" s="49"/>
    </row>
    <row r="61" spans="2:9" x14ac:dyDescent="0.2">
      <c r="B61" s="41" t="s">
        <v>224</v>
      </c>
      <c r="C61" s="22" t="s">
        <v>272</v>
      </c>
      <c r="D61" s="23" t="s">
        <v>227</v>
      </c>
      <c r="E61" s="23">
        <v>8000000</v>
      </c>
      <c r="F61" s="23">
        <v>8160881.6891662385</v>
      </c>
      <c r="G61" s="40">
        <f t="shared" si="0"/>
        <v>4.6109988625302467E-3</v>
      </c>
      <c r="I61" s="49"/>
    </row>
    <row r="62" spans="2:9" x14ac:dyDescent="0.2">
      <c r="B62" s="39" t="s">
        <v>224</v>
      </c>
      <c r="C62" s="43" t="s">
        <v>426</v>
      </c>
      <c r="D62" s="14" t="s">
        <v>241</v>
      </c>
      <c r="E62" s="14">
        <v>81043.976082301786</v>
      </c>
      <c r="F62" s="14">
        <v>5078714.4346761415</v>
      </c>
      <c r="G62" s="38">
        <f t="shared" si="0"/>
        <v>2.8695363287150099E-3</v>
      </c>
      <c r="I62" s="49"/>
    </row>
    <row r="63" spans="2:9" x14ac:dyDescent="0.2">
      <c r="B63" s="41" t="s">
        <v>224</v>
      </c>
      <c r="C63" s="22" t="s">
        <v>427</v>
      </c>
      <c r="D63" s="23" t="s">
        <v>241</v>
      </c>
      <c r="E63" s="23">
        <v>113830.39271485487</v>
      </c>
      <c r="F63" s="23">
        <v>7114438.1656322554</v>
      </c>
      <c r="G63" s="40">
        <f t="shared" si="0"/>
        <v>4.0197453582522915E-3</v>
      </c>
      <c r="I63" s="49"/>
    </row>
    <row r="64" spans="2:9" x14ac:dyDescent="0.2">
      <c r="B64" s="39" t="s">
        <v>224</v>
      </c>
      <c r="C64" s="43" t="s">
        <v>274</v>
      </c>
      <c r="D64" s="14" t="s">
        <v>241</v>
      </c>
      <c r="E64" s="14">
        <v>195137.81608260836</v>
      </c>
      <c r="F64" s="14">
        <v>12177870.393630499</v>
      </c>
      <c r="G64" s="38">
        <f t="shared" si="0"/>
        <v>6.8806470516064814E-3</v>
      </c>
      <c r="I64" s="49"/>
    </row>
    <row r="65" spans="2:9" x14ac:dyDescent="0.2">
      <c r="B65" s="41" t="s">
        <v>224</v>
      </c>
      <c r="C65" s="22" t="s">
        <v>275</v>
      </c>
      <c r="D65" s="23" t="s">
        <v>241</v>
      </c>
      <c r="E65" s="23">
        <v>48783.58139784474</v>
      </c>
      <c r="F65" s="23">
        <v>3037234.1975207194</v>
      </c>
      <c r="G65" s="40">
        <f t="shared" si="0"/>
        <v>1.7160748021378069E-3</v>
      </c>
      <c r="I65" s="49"/>
    </row>
    <row r="66" spans="2:9" x14ac:dyDescent="0.2">
      <c r="B66" s="39" t="s">
        <v>224</v>
      </c>
      <c r="C66" s="43" t="s">
        <v>278</v>
      </c>
      <c r="D66" s="14" t="s">
        <v>241</v>
      </c>
      <c r="E66" s="14">
        <v>5000000</v>
      </c>
      <c r="F66" s="14">
        <v>5030564.429173124</v>
      </c>
      <c r="G66" s="38">
        <f t="shared" si="0"/>
        <v>2.8423309814177961E-3</v>
      </c>
      <c r="I66" s="49"/>
    </row>
    <row r="67" spans="2:9" x14ac:dyDescent="0.2">
      <c r="B67" s="41" t="s">
        <v>224</v>
      </c>
      <c r="C67" s="22" t="s">
        <v>279</v>
      </c>
      <c r="D67" s="23" t="s">
        <v>241</v>
      </c>
      <c r="E67" s="23">
        <v>15000000</v>
      </c>
      <c r="F67" s="23">
        <v>15007578.811017016</v>
      </c>
      <c r="G67" s="40">
        <f t="shared" si="0"/>
        <v>8.4794672270273232E-3</v>
      </c>
      <c r="I67" s="49"/>
    </row>
    <row r="68" spans="2:9" x14ac:dyDescent="0.2">
      <c r="B68" s="39" t="s">
        <v>224</v>
      </c>
      <c r="C68" s="43" t="s">
        <v>428</v>
      </c>
      <c r="D68" s="14" t="s">
        <v>227</v>
      </c>
      <c r="E68" s="14">
        <v>10000000</v>
      </c>
      <c r="F68" s="14">
        <v>10524019.920937259</v>
      </c>
      <c r="G68" s="38">
        <f t="shared" si="0"/>
        <v>5.9462011254380869E-3</v>
      </c>
      <c r="I68" s="49"/>
    </row>
    <row r="69" spans="2:9" x14ac:dyDescent="0.2">
      <c r="B69" s="41" t="s">
        <v>224</v>
      </c>
      <c r="C69" s="22" t="s">
        <v>429</v>
      </c>
      <c r="D69" s="23" t="s">
        <v>227</v>
      </c>
      <c r="E69" s="23">
        <v>15000000</v>
      </c>
      <c r="F69" s="23">
        <v>15749029.459430575</v>
      </c>
      <c r="G69" s="40">
        <f t="shared" si="0"/>
        <v>8.8983959931428526E-3</v>
      </c>
      <c r="I69" s="49"/>
    </row>
    <row r="70" spans="2:9" x14ac:dyDescent="0.2">
      <c r="B70" s="39" t="s">
        <v>224</v>
      </c>
      <c r="C70" s="43" t="s">
        <v>430</v>
      </c>
      <c r="D70" s="14" t="s">
        <v>227</v>
      </c>
      <c r="E70" s="14">
        <v>6000000</v>
      </c>
      <c r="F70" s="14">
        <v>6293759.5513257328</v>
      </c>
      <c r="G70" s="38">
        <f t="shared" si="0"/>
        <v>3.5560518137062627E-3</v>
      </c>
      <c r="I70" s="49"/>
    </row>
    <row r="71" spans="2:9" x14ac:dyDescent="0.2">
      <c r="B71" s="41" t="s">
        <v>224</v>
      </c>
      <c r="C71" s="22" t="s">
        <v>431</v>
      </c>
      <c r="D71" s="23" t="s">
        <v>227</v>
      </c>
      <c r="E71" s="23">
        <v>11000000</v>
      </c>
      <c r="F71" s="23">
        <v>11489782.711465804</v>
      </c>
      <c r="G71" s="40">
        <f t="shared" ref="G71:G89" si="1">F71/$F$196</f>
        <v>6.4918690199393383E-3</v>
      </c>
      <c r="I71" s="49"/>
    </row>
    <row r="72" spans="2:9" x14ac:dyDescent="0.2">
      <c r="B72" s="39" t="s">
        <v>224</v>
      </c>
      <c r="C72" s="43" t="s">
        <v>432</v>
      </c>
      <c r="D72" s="14" t="s">
        <v>241</v>
      </c>
      <c r="E72" s="14">
        <v>97568.908041304181</v>
      </c>
      <c r="F72" s="14">
        <v>6202580.8554989733</v>
      </c>
      <c r="G72" s="38">
        <f t="shared" si="1"/>
        <v>3.5045347253869572E-3</v>
      </c>
      <c r="I72" s="49"/>
    </row>
    <row r="73" spans="2:9" x14ac:dyDescent="0.2">
      <c r="B73" s="41" t="s">
        <v>224</v>
      </c>
      <c r="C73" s="22" t="s">
        <v>433</v>
      </c>
      <c r="D73" s="23" t="s">
        <v>241</v>
      </c>
      <c r="E73" s="23">
        <v>569161.22</v>
      </c>
      <c r="F73" s="23">
        <v>36073642.229090661</v>
      </c>
      <c r="G73" s="40">
        <f t="shared" si="1"/>
        <v>2.0382053020873273E-2</v>
      </c>
      <c r="I73" s="49"/>
    </row>
    <row r="74" spans="2:9" x14ac:dyDescent="0.2">
      <c r="B74" s="39" t="s">
        <v>224</v>
      </c>
      <c r="C74" s="43" t="s">
        <v>434</v>
      </c>
      <c r="D74" s="14" t="s">
        <v>227</v>
      </c>
      <c r="E74" s="14">
        <v>7000000</v>
      </c>
      <c r="F74" s="14">
        <v>7200187.6976436842</v>
      </c>
      <c r="G74" s="38">
        <f t="shared" si="1"/>
        <v>4.0681949020181431E-3</v>
      </c>
      <c r="I74" s="49"/>
    </row>
    <row r="75" spans="2:9" x14ac:dyDescent="0.2">
      <c r="B75" s="41" t="s">
        <v>224</v>
      </c>
      <c r="C75" s="22" t="s">
        <v>435</v>
      </c>
      <c r="D75" s="23" t="s">
        <v>227</v>
      </c>
      <c r="E75" s="23">
        <v>30000000</v>
      </c>
      <c r="F75" s="23">
        <v>30577017.021489255</v>
      </c>
      <c r="G75" s="40">
        <f t="shared" si="1"/>
        <v>1.7276391948289518E-2</v>
      </c>
      <c r="I75" s="49"/>
    </row>
    <row r="76" spans="2:9" x14ac:dyDescent="0.2">
      <c r="B76" s="39" t="s">
        <v>224</v>
      </c>
      <c r="C76" s="43" t="s">
        <v>436</v>
      </c>
      <c r="D76" s="14" t="s">
        <v>227</v>
      </c>
      <c r="E76" s="14">
        <v>12000000</v>
      </c>
      <c r="F76" s="14">
        <v>17287386.696404368</v>
      </c>
      <c r="G76" s="38">
        <f t="shared" si="1"/>
        <v>9.7675868159025972E-3</v>
      </c>
      <c r="I76" s="49"/>
    </row>
    <row r="77" spans="2:9" x14ac:dyDescent="0.2">
      <c r="B77" s="41" t="s">
        <v>224</v>
      </c>
      <c r="C77" s="22" t="s">
        <v>437</v>
      </c>
      <c r="D77" s="23" t="s">
        <v>227</v>
      </c>
      <c r="E77" s="23">
        <v>10000000</v>
      </c>
      <c r="F77" s="23">
        <v>10076482.691248264</v>
      </c>
      <c r="G77" s="40">
        <f t="shared" si="1"/>
        <v>5.6933370678969308E-3</v>
      </c>
      <c r="I77" s="49"/>
    </row>
    <row r="78" spans="2:9" x14ac:dyDescent="0.2">
      <c r="B78" s="39" t="s">
        <v>224</v>
      </c>
      <c r="C78" s="43" t="s">
        <v>438</v>
      </c>
      <c r="D78" s="14" t="s">
        <v>227</v>
      </c>
      <c r="E78" s="14">
        <v>45000000</v>
      </c>
      <c r="F78" s="14">
        <v>45136645.038121246</v>
      </c>
      <c r="G78" s="38">
        <f t="shared" si="1"/>
        <v>2.5502761448618894E-2</v>
      </c>
      <c r="I78" s="49"/>
    </row>
    <row r="79" spans="2:9" x14ac:dyDescent="0.2">
      <c r="B79" s="41" t="s">
        <v>224</v>
      </c>
      <c r="C79" s="22" t="s">
        <v>439</v>
      </c>
      <c r="D79" s="23" t="s">
        <v>241</v>
      </c>
      <c r="E79" s="23">
        <v>195137.81608260836</v>
      </c>
      <c r="F79" s="23">
        <v>12008889.902680824</v>
      </c>
      <c r="G79" s="40">
        <f t="shared" si="1"/>
        <v>6.7851709889412033E-3</v>
      </c>
      <c r="I79" s="49"/>
    </row>
    <row r="80" spans="2:9" x14ac:dyDescent="0.2">
      <c r="B80" s="39" t="s">
        <v>224</v>
      </c>
      <c r="C80" s="43" t="s">
        <v>396</v>
      </c>
      <c r="D80" s="14" t="s">
        <v>241</v>
      </c>
      <c r="E80" s="14">
        <v>76429.972257546237</v>
      </c>
      <c r="F80" s="14">
        <v>4855231.4480877789</v>
      </c>
      <c r="G80" s="38">
        <f t="shared" si="1"/>
        <v>2.7432656834339014E-3</v>
      </c>
      <c r="I80" s="49"/>
    </row>
    <row r="81" spans="2:9" x14ac:dyDescent="0.2">
      <c r="B81" s="41" t="s">
        <v>224</v>
      </c>
      <c r="C81" s="22" t="s">
        <v>397</v>
      </c>
      <c r="D81" s="23" t="s">
        <v>241</v>
      </c>
      <c r="E81" s="23">
        <v>240713.03103246371</v>
      </c>
      <c r="F81" s="23">
        <v>15109481.025543181</v>
      </c>
      <c r="G81" s="40">
        <f t="shared" si="1"/>
        <v>8.5370432357437867E-3</v>
      </c>
      <c r="I81" s="49"/>
    </row>
    <row r="82" spans="2:9" x14ac:dyDescent="0.2">
      <c r="B82" s="39" t="s">
        <v>224</v>
      </c>
      <c r="C82" s="43" t="s">
        <v>398</v>
      </c>
      <c r="D82" s="14" t="s">
        <v>241</v>
      </c>
      <c r="E82" s="14">
        <v>206727.5084211776</v>
      </c>
      <c r="F82" s="14">
        <v>12829211.474383781</v>
      </c>
      <c r="G82" s="38">
        <f t="shared" si="1"/>
        <v>7.248662800010186E-3</v>
      </c>
      <c r="I82" s="49"/>
    </row>
    <row r="83" spans="2:9" x14ac:dyDescent="0.2">
      <c r="B83" s="41" t="s">
        <v>224</v>
      </c>
      <c r="C83" s="22" t="s">
        <v>399</v>
      </c>
      <c r="D83" s="23" t="s">
        <v>241</v>
      </c>
      <c r="E83" s="23">
        <v>303260.29191647179</v>
      </c>
      <c r="F83" s="23">
        <v>19385431.772524633</v>
      </c>
      <c r="G83" s="40">
        <f t="shared" si="1"/>
        <v>1.095300817452495E-2</v>
      </c>
      <c r="I83" s="49"/>
    </row>
    <row r="84" spans="2:9" x14ac:dyDescent="0.2">
      <c r="B84" s="39" t="s">
        <v>224</v>
      </c>
      <c r="C84" s="43" t="s">
        <v>400</v>
      </c>
      <c r="D84" s="14" t="s">
        <v>241</v>
      </c>
      <c r="E84" s="14">
        <v>178551.10171558664</v>
      </c>
      <c r="F84" s="14">
        <v>11312770.378038224</v>
      </c>
      <c r="G84" s="38">
        <f t="shared" si="1"/>
        <v>6.3918548671582816E-3</v>
      </c>
      <c r="I84" s="49"/>
    </row>
    <row r="85" spans="2:9" x14ac:dyDescent="0.2">
      <c r="B85" s="41" t="s">
        <v>224</v>
      </c>
      <c r="C85" s="22" t="s">
        <v>440</v>
      </c>
      <c r="D85" s="23" t="s">
        <v>241</v>
      </c>
      <c r="E85" s="23">
        <v>140191.77975253385</v>
      </c>
      <c r="F85" s="23">
        <v>8789729.5839547925</v>
      </c>
      <c r="G85" s="40">
        <f t="shared" si="1"/>
        <v>4.966305683290052E-3</v>
      </c>
      <c r="I85" s="49"/>
    </row>
    <row r="86" spans="2:9" x14ac:dyDescent="0.2">
      <c r="B86" s="39" t="s">
        <v>224</v>
      </c>
      <c r="C86" s="43" t="s">
        <v>402</v>
      </c>
      <c r="D86" s="14" t="s">
        <v>241</v>
      </c>
      <c r="E86" s="14">
        <v>120826.36779351212</v>
      </c>
      <c r="F86" s="14">
        <v>7482061.917576272</v>
      </c>
      <c r="G86" s="38">
        <f t="shared" si="1"/>
        <v>4.2274573147071028E-3</v>
      </c>
      <c r="I86" s="49"/>
    </row>
    <row r="87" spans="2:9" x14ac:dyDescent="0.2">
      <c r="B87" s="41" t="s">
        <v>224</v>
      </c>
      <c r="C87" s="22" t="s">
        <v>403</v>
      </c>
      <c r="D87" s="23" t="s">
        <v>241</v>
      </c>
      <c r="E87" s="23">
        <v>128318.89291200001</v>
      </c>
      <c r="F87" s="23">
        <v>8182156.3683163496</v>
      </c>
      <c r="G87" s="40">
        <f t="shared" si="1"/>
        <v>4.6230193187870852E-3</v>
      </c>
      <c r="I87" s="49"/>
    </row>
    <row r="88" spans="2:9" x14ac:dyDescent="0.2">
      <c r="B88" s="39" t="s">
        <v>224</v>
      </c>
      <c r="C88" s="43" t="s">
        <v>404</v>
      </c>
      <c r="D88" s="14" t="s">
        <v>241</v>
      </c>
      <c r="E88" s="14">
        <v>64833.709638989698</v>
      </c>
      <c r="F88" s="14">
        <v>4093703.3432294577</v>
      </c>
      <c r="G88" s="38">
        <f t="shared" si="1"/>
        <v>2.312992906664204E-3</v>
      </c>
      <c r="I88" s="49"/>
    </row>
    <row r="89" spans="2:9" x14ac:dyDescent="0.2">
      <c r="B89" s="41" t="s">
        <v>224</v>
      </c>
      <c r="C89" s="22" t="s">
        <v>405</v>
      </c>
      <c r="D89" s="23" t="s">
        <v>241</v>
      </c>
      <c r="E89" s="23">
        <v>206336.625318298</v>
      </c>
      <c r="F89" s="23">
        <v>12897715.768548518</v>
      </c>
      <c r="G89" s="40">
        <f t="shared" si="1"/>
        <v>7.2873685715803549E-3</v>
      </c>
      <c r="I89" s="49"/>
    </row>
    <row r="90" spans="2:9" x14ac:dyDescent="0.2">
      <c r="B90" s="97" t="s">
        <v>221</v>
      </c>
      <c r="C90" s="98"/>
      <c r="D90" s="17"/>
      <c r="E90" s="18"/>
      <c r="F90" s="24">
        <f>SUM(F6:F89)</f>
        <v>923153414.67481625</v>
      </c>
      <c r="G90" s="25">
        <f>SUM(G6:G89)</f>
        <v>0.52159307132920518</v>
      </c>
    </row>
    <row r="91" spans="2:9" x14ac:dyDescent="0.2">
      <c r="B91" s="19"/>
      <c r="C91" s="15"/>
      <c r="D91" s="15"/>
      <c r="E91" s="15"/>
      <c r="F91" s="16"/>
      <c r="G91" s="16"/>
    </row>
    <row r="92" spans="2:9" x14ac:dyDescent="0.2">
      <c r="B92" s="95" t="s">
        <v>473</v>
      </c>
      <c r="C92" s="95"/>
      <c r="D92" s="95"/>
      <c r="E92" s="95"/>
      <c r="F92" s="95"/>
      <c r="G92" s="95"/>
    </row>
    <row r="93" spans="2:9" ht="38.450000000000003" customHeight="1" x14ac:dyDescent="0.2">
      <c r="B93" s="44" t="s">
        <v>458</v>
      </c>
      <c r="C93" s="22" t="s">
        <v>475</v>
      </c>
      <c r="D93" s="23" t="s">
        <v>241</v>
      </c>
      <c r="E93" s="23">
        <v>325000</v>
      </c>
      <c r="F93" s="23">
        <v>20789142.907534245</v>
      </c>
      <c r="G93" s="40">
        <f>F93/$F$196</f>
        <v>1.174612228809466E-2</v>
      </c>
    </row>
    <row r="94" spans="2:9" x14ac:dyDescent="0.2">
      <c r="B94" s="97" t="s">
        <v>474</v>
      </c>
      <c r="C94" s="98"/>
      <c r="D94" s="17"/>
      <c r="E94" s="17"/>
      <c r="F94" s="24">
        <f>SUM(F93)</f>
        <v>20789142.907534245</v>
      </c>
      <c r="G94" s="25">
        <f>SUM(G93)</f>
        <v>1.174612228809466E-2</v>
      </c>
    </row>
    <row r="95" spans="2:9" x14ac:dyDescent="0.2">
      <c r="B95" s="36"/>
      <c r="C95" s="37"/>
      <c r="D95" s="17"/>
      <c r="E95" s="17"/>
      <c r="F95" s="24"/>
      <c r="G95" s="25"/>
    </row>
    <row r="96" spans="2:9" ht="12" customHeight="1" x14ac:dyDescent="0.2">
      <c r="B96" s="95" t="s">
        <v>228</v>
      </c>
      <c r="C96" s="95"/>
      <c r="D96" s="95"/>
      <c r="E96" s="95"/>
      <c r="F96" s="95"/>
      <c r="G96" s="95"/>
    </row>
    <row r="97" spans="2:10" ht="12" customHeight="1" x14ac:dyDescent="0.2">
      <c r="B97" s="108" t="s">
        <v>299</v>
      </c>
      <c r="C97" s="43" t="s">
        <v>59</v>
      </c>
      <c r="D97" s="14" t="s">
        <v>227</v>
      </c>
      <c r="E97" s="14">
        <v>1500000</v>
      </c>
      <c r="F97" s="14">
        <v>1501794.6343159312</v>
      </c>
      <c r="G97" s="106">
        <f>SUM(F97:F98)/F196</f>
        <v>2.8277653878189942E-3</v>
      </c>
    </row>
    <row r="98" spans="2:10" x14ac:dyDescent="0.2">
      <c r="B98" s="109"/>
      <c r="C98" s="43" t="s">
        <v>60</v>
      </c>
      <c r="D98" s="14" t="s">
        <v>227</v>
      </c>
      <c r="E98" s="14">
        <v>3500000</v>
      </c>
      <c r="F98" s="14">
        <v>3502990.5462309918</v>
      </c>
      <c r="G98" s="107"/>
    </row>
    <row r="99" spans="2:10" ht="22.5" x14ac:dyDescent="0.2">
      <c r="B99" s="41" t="s">
        <v>297</v>
      </c>
      <c r="C99" s="22" t="s">
        <v>61</v>
      </c>
      <c r="D99" s="23" t="s">
        <v>227</v>
      </c>
      <c r="E99" s="23">
        <v>2000000</v>
      </c>
      <c r="F99" s="23">
        <v>2021005.48</v>
      </c>
      <c r="G99" s="40">
        <f t="shared" ref="G99:G100" si="2">F99/$F$196</f>
        <v>1.1418930361186822E-3</v>
      </c>
    </row>
    <row r="100" spans="2:10" ht="22.5" x14ac:dyDescent="0.2">
      <c r="B100" s="39" t="s">
        <v>459</v>
      </c>
      <c r="C100" s="43" t="s">
        <v>62</v>
      </c>
      <c r="D100" s="14" t="s">
        <v>227</v>
      </c>
      <c r="E100" s="14">
        <v>11100000</v>
      </c>
      <c r="F100" s="14">
        <v>11138437.260273973</v>
      </c>
      <c r="G100" s="38">
        <f t="shared" si="2"/>
        <v>6.2933545042894706E-3</v>
      </c>
    </row>
    <row r="101" spans="2:10" ht="11.25" customHeight="1" x14ac:dyDescent="0.2">
      <c r="B101" s="103" t="s">
        <v>298</v>
      </c>
      <c r="C101" s="22" t="s">
        <v>63</v>
      </c>
      <c r="D101" s="23" t="s">
        <v>227</v>
      </c>
      <c r="E101" s="23">
        <v>2600000</v>
      </c>
      <c r="F101" s="23">
        <v>2600235.0699999998</v>
      </c>
      <c r="G101" s="102">
        <f>SUM(F101:F109)/F196</f>
        <v>2.9552486557283795E-2</v>
      </c>
    </row>
    <row r="102" spans="2:10" x14ac:dyDescent="0.2">
      <c r="B102" s="103"/>
      <c r="C102" s="22" t="s">
        <v>64</v>
      </c>
      <c r="D102" s="23" t="s">
        <v>227</v>
      </c>
      <c r="E102" s="23">
        <v>2000000</v>
      </c>
      <c r="F102" s="23">
        <v>2000180.82</v>
      </c>
      <c r="G102" s="102"/>
    </row>
    <row r="103" spans="2:10" x14ac:dyDescent="0.2">
      <c r="B103" s="103"/>
      <c r="C103" s="22" t="s">
        <v>65</v>
      </c>
      <c r="D103" s="23" t="s">
        <v>227</v>
      </c>
      <c r="E103" s="23">
        <v>3000000</v>
      </c>
      <c r="F103" s="23">
        <v>3000271.23</v>
      </c>
      <c r="G103" s="102"/>
    </row>
    <row r="104" spans="2:10" x14ac:dyDescent="0.2">
      <c r="B104" s="103"/>
      <c r="C104" s="22" t="s">
        <v>66</v>
      </c>
      <c r="D104" s="23" t="s">
        <v>227</v>
      </c>
      <c r="E104" s="23">
        <v>6500000</v>
      </c>
      <c r="F104" s="23">
        <v>6500587.6699999999</v>
      </c>
      <c r="G104" s="102"/>
    </row>
    <row r="105" spans="2:10" x14ac:dyDescent="0.2">
      <c r="B105" s="103"/>
      <c r="C105" s="22" t="s">
        <v>67</v>
      </c>
      <c r="D105" s="23" t="s">
        <v>227</v>
      </c>
      <c r="E105" s="23">
        <v>15000000</v>
      </c>
      <c r="F105" s="23">
        <v>15001356.16</v>
      </c>
      <c r="G105" s="102"/>
    </row>
    <row r="106" spans="2:10" x14ac:dyDescent="0.2">
      <c r="B106" s="103"/>
      <c r="C106" s="22" t="s">
        <v>68</v>
      </c>
      <c r="D106" s="23" t="s">
        <v>227</v>
      </c>
      <c r="E106" s="23">
        <v>3000000</v>
      </c>
      <c r="F106" s="23">
        <v>3000230.14</v>
      </c>
      <c r="G106" s="102"/>
    </row>
    <row r="107" spans="2:10" x14ac:dyDescent="0.2">
      <c r="B107" s="103"/>
      <c r="C107" s="22" t="s">
        <v>69</v>
      </c>
      <c r="D107" s="23" t="s">
        <v>227</v>
      </c>
      <c r="E107" s="23">
        <v>5200000</v>
      </c>
      <c r="F107" s="23">
        <v>5200398.9000000004</v>
      </c>
      <c r="G107" s="102"/>
    </row>
    <row r="108" spans="2:10" x14ac:dyDescent="0.2">
      <c r="B108" s="103"/>
      <c r="C108" s="22" t="s">
        <v>70</v>
      </c>
      <c r="D108" s="23" t="s">
        <v>227</v>
      </c>
      <c r="E108" s="23">
        <v>7000000</v>
      </c>
      <c r="F108" s="23">
        <v>7000412.3300000001</v>
      </c>
      <c r="G108" s="102"/>
    </row>
    <row r="109" spans="2:10" x14ac:dyDescent="0.2">
      <c r="B109" s="103"/>
      <c r="C109" s="22" t="s">
        <v>71</v>
      </c>
      <c r="D109" s="23" t="s">
        <v>227</v>
      </c>
      <c r="E109" s="23">
        <v>8000000</v>
      </c>
      <c r="F109" s="23">
        <v>8000471.2300000004</v>
      </c>
      <c r="G109" s="102"/>
    </row>
    <row r="110" spans="2:10" ht="22.5" x14ac:dyDescent="0.2">
      <c r="B110" s="39" t="s">
        <v>230</v>
      </c>
      <c r="C110" s="43" t="s">
        <v>72</v>
      </c>
      <c r="D110" s="14" t="s">
        <v>227</v>
      </c>
      <c r="E110" s="14">
        <v>0</v>
      </c>
      <c r="F110" s="14">
        <v>37397.260273972606</v>
      </c>
      <c r="G110" s="38">
        <f t="shared" ref="G110" si="3">F110/$F$196</f>
        <v>2.112991355014394E-5</v>
      </c>
    </row>
    <row r="111" spans="2:10" x14ac:dyDescent="0.2">
      <c r="B111" s="97" t="s">
        <v>763</v>
      </c>
      <c r="C111" s="98"/>
      <c r="D111" s="17"/>
      <c r="E111" s="17"/>
      <c r="F111" s="24">
        <f>SUM(F97:F110)</f>
        <v>70505768.731094867</v>
      </c>
      <c r="G111" s="25">
        <f>SUM(G97:G110)</f>
        <v>3.9836629399061088E-2</v>
      </c>
      <c r="J111" s="50"/>
    </row>
    <row r="112" spans="2:10" x14ac:dyDescent="0.2">
      <c r="B112" s="36"/>
      <c r="C112" s="37"/>
      <c r="D112" s="17"/>
      <c r="E112" s="17"/>
      <c r="F112" s="18"/>
      <c r="G112" s="18"/>
    </row>
    <row r="113" spans="2:7" x14ac:dyDescent="0.2">
      <c r="B113" s="95" t="s">
        <v>243</v>
      </c>
      <c r="C113" s="95"/>
      <c r="D113" s="95"/>
      <c r="E113" s="95"/>
      <c r="F113" s="95"/>
      <c r="G113" s="95"/>
    </row>
    <row r="114" spans="2:7" ht="23.45" customHeight="1" x14ac:dyDescent="0.2">
      <c r="B114" s="39" t="s">
        <v>450</v>
      </c>
      <c r="C114" s="43" t="s">
        <v>244</v>
      </c>
      <c r="D114" s="14" t="s">
        <v>227</v>
      </c>
      <c r="E114" s="14">
        <v>750</v>
      </c>
      <c r="F114" s="14">
        <v>13615912.5</v>
      </c>
      <c r="G114" s="38">
        <f t="shared" ref="G114:G122" si="4">F114/$F$196</f>
        <v>7.6931585876507946E-3</v>
      </c>
    </row>
    <row r="115" spans="2:7" ht="22.5" x14ac:dyDescent="0.2">
      <c r="B115" s="41" t="s">
        <v>451</v>
      </c>
      <c r="C115" s="22" t="s">
        <v>244</v>
      </c>
      <c r="D115" s="23" t="s">
        <v>227</v>
      </c>
      <c r="E115" s="23">
        <v>4660</v>
      </c>
      <c r="F115" s="23">
        <v>22247399.199999999</v>
      </c>
      <c r="G115" s="40">
        <f t="shared" si="4"/>
        <v>1.2570055088733526E-2</v>
      </c>
    </row>
    <row r="116" spans="2:7" ht="22.5" x14ac:dyDescent="0.2">
      <c r="B116" s="39" t="s">
        <v>452</v>
      </c>
      <c r="C116" s="43" t="s">
        <v>244</v>
      </c>
      <c r="D116" s="14" t="s">
        <v>227</v>
      </c>
      <c r="E116" s="14">
        <v>3825</v>
      </c>
      <c r="F116" s="14">
        <v>23336325</v>
      </c>
      <c r="G116" s="38">
        <f t="shared" si="4"/>
        <v>1.3185311603461019E-2</v>
      </c>
    </row>
    <row r="117" spans="2:7" ht="22.5" x14ac:dyDescent="0.2">
      <c r="B117" s="41" t="s">
        <v>453</v>
      </c>
      <c r="C117" s="22" t="s">
        <v>244</v>
      </c>
      <c r="D117" s="23" t="s">
        <v>227</v>
      </c>
      <c r="E117" s="23">
        <v>943</v>
      </c>
      <c r="F117" s="23">
        <v>10090100</v>
      </c>
      <c r="G117" s="40">
        <f t="shared" si="4"/>
        <v>5.7010310153840426E-3</v>
      </c>
    </row>
    <row r="118" spans="2:7" x14ac:dyDescent="0.2">
      <c r="B118" s="39" t="s">
        <v>454</v>
      </c>
      <c r="C118" s="43" t="s">
        <v>244</v>
      </c>
      <c r="D118" s="14" t="s">
        <v>227</v>
      </c>
      <c r="E118" s="14">
        <v>124</v>
      </c>
      <c r="F118" s="14">
        <v>11532000</v>
      </c>
      <c r="G118" s="38">
        <f t="shared" si="4"/>
        <v>6.515722308937353E-3</v>
      </c>
    </row>
    <row r="119" spans="2:7" ht="22.5" x14ac:dyDescent="0.2">
      <c r="B119" s="41" t="s">
        <v>455</v>
      </c>
      <c r="C119" s="22" t="s">
        <v>244</v>
      </c>
      <c r="D119" s="23" t="s">
        <v>227</v>
      </c>
      <c r="E119" s="23">
        <v>16</v>
      </c>
      <c r="F119" s="23">
        <v>822400</v>
      </c>
      <c r="G119" s="40">
        <f t="shared" si="4"/>
        <v>4.6466614870534852E-4</v>
      </c>
    </row>
    <row r="120" spans="2:7" ht="33.75" x14ac:dyDescent="0.2">
      <c r="B120" s="39" t="s">
        <v>456</v>
      </c>
      <c r="C120" s="43" t="s">
        <v>244</v>
      </c>
      <c r="D120" s="14" t="s">
        <v>227</v>
      </c>
      <c r="E120" s="14">
        <v>88100</v>
      </c>
      <c r="F120" s="14">
        <v>33812780</v>
      </c>
      <c r="G120" s="38">
        <f t="shared" si="4"/>
        <v>1.9104637961601695E-2</v>
      </c>
    </row>
    <row r="121" spans="2:7" ht="22.5" x14ac:dyDescent="0.2">
      <c r="B121" s="41" t="s">
        <v>457</v>
      </c>
      <c r="C121" s="22" t="s">
        <v>244</v>
      </c>
      <c r="D121" s="23" t="s">
        <v>227</v>
      </c>
      <c r="E121" s="23">
        <v>959</v>
      </c>
      <c r="F121" s="23">
        <v>28866859</v>
      </c>
      <c r="G121" s="40">
        <f t="shared" si="4"/>
        <v>1.6310131562196409E-2</v>
      </c>
    </row>
    <row r="122" spans="2:7" ht="33.75" x14ac:dyDescent="0.2">
      <c r="B122" s="39" t="s">
        <v>458</v>
      </c>
      <c r="C122" s="43" t="s">
        <v>244</v>
      </c>
      <c r="D122" s="14" t="s">
        <v>227</v>
      </c>
      <c r="E122" s="14">
        <v>7795</v>
      </c>
      <c r="F122" s="14">
        <v>44159844.25</v>
      </c>
      <c r="G122" s="38">
        <f t="shared" si="4"/>
        <v>2.4950856949264993E-2</v>
      </c>
    </row>
    <row r="123" spans="2:7" x14ac:dyDescent="0.2">
      <c r="B123" s="97" t="s">
        <v>251</v>
      </c>
      <c r="C123" s="98"/>
      <c r="D123" s="17"/>
      <c r="E123" s="17"/>
      <c r="F123" s="24">
        <f>SUM(F114:F122)</f>
        <v>188483619.94999999</v>
      </c>
      <c r="G123" s="25">
        <f>SUM(G114:G122)</f>
        <v>0.10649557122593517</v>
      </c>
    </row>
    <row r="124" spans="2:7" x14ac:dyDescent="0.2">
      <c r="B124" s="36"/>
      <c r="C124" s="37"/>
      <c r="D124" s="17"/>
      <c r="E124" s="17"/>
      <c r="F124" s="18"/>
      <c r="G124" s="18"/>
    </row>
    <row r="125" spans="2:7" x14ac:dyDescent="0.2">
      <c r="B125" s="95" t="s">
        <v>259</v>
      </c>
      <c r="C125" s="95"/>
      <c r="D125" s="95"/>
      <c r="E125" s="95"/>
      <c r="F125" s="95"/>
      <c r="G125" s="95"/>
    </row>
    <row r="126" spans="2:7" ht="30" customHeight="1" x14ac:dyDescent="0.2">
      <c r="B126" s="39" t="s">
        <v>295</v>
      </c>
      <c r="C126" s="43" t="s">
        <v>260</v>
      </c>
      <c r="D126" s="14" t="s">
        <v>227</v>
      </c>
      <c r="E126" s="14">
        <v>509.25200000000001</v>
      </c>
      <c r="F126" s="14">
        <v>65727.067706800997</v>
      </c>
      <c r="G126" s="38">
        <f t="shared" ref="G126:G127" si="5">F126/$F$196</f>
        <v>3.7136604349483101E-5</v>
      </c>
    </row>
    <row r="127" spans="2:7" ht="22.5" x14ac:dyDescent="0.2">
      <c r="B127" s="41" t="s">
        <v>464</v>
      </c>
      <c r="C127" s="22" t="s">
        <v>260</v>
      </c>
      <c r="D127" s="23" t="s">
        <v>227</v>
      </c>
      <c r="E127" s="23">
        <v>664.71810000000005</v>
      </c>
      <c r="F127" s="23">
        <v>91010.942210461741</v>
      </c>
      <c r="G127" s="40">
        <f t="shared" si="5"/>
        <v>5.1422305455958531E-5</v>
      </c>
    </row>
    <row r="128" spans="2:7" ht="11.25" customHeight="1" x14ac:dyDescent="0.2">
      <c r="B128" s="99" t="s">
        <v>261</v>
      </c>
      <c r="C128" s="100"/>
      <c r="D128" s="15"/>
      <c r="E128" s="15"/>
      <c r="F128" s="27">
        <f>SUM(F126:F127)</f>
        <v>156738.00991726274</v>
      </c>
      <c r="G128" s="31">
        <f>SUM(G126:G127)</f>
        <v>8.8558909805441625E-5</v>
      </c>
    </row>
    <row r="129" spans="2:7" ht="11.25" customHeight="1" x14ac:dyDescent="0.2">
      <c r="B129" s="96" t="s">
        <v>292</v>
      </c>
      <c r="C129" s="96"/>
      <c r="D129" s="28"/>
      <c r="E129" s="28"/>
      <c r="F129" s="35">
        <f>F90+F94+F111+F123+F128</f>
        <v>1203088684.2733626</v>
      </c>
      <c r="G129" s="21">
        <v>0.69270796306725124</v>
      </c>
    </row>
    <row r="130" spans="2:7" x14ac:dyDescent="0.2">
      <c r="B130" s="14"/>
      <c r="C130" s="43"/>
      <c r="D130" s="14"/>
      <c r="E130" s="14"/>
      <c r="F130" s="14"/>
      <c r="G130" s="14"/>
    </row>
    <row r="131" spans="2:7" ht="11.25" customHeight="1" x14ac:dyDescent="0.2">
      <c r="B131" s="96" t="s">
        <v>253</v>
      </c>
      <c r="C131" s="96"/>
      <c r="D131" s="96"/>
      <c r="E131" s="96"/>
      <c r="F131" s="96"/>
      <c r="G131" s="96"/>
    </row>
    <row r="132" spans="2:7" x14ac:dyDescent="0.2">
      <c r="B132" s="95" t="s">
        <v>231</v>
      </c>
      <c r="C132" s="95"/>
      <c r="D132" s="95"/>
      <c r="E132" s="95"/>
      <c r="F132" s="95"/>
      <c r="G132" s="95"/>
    </row>
    <row r="133" spans="2:7" x14ac:dyDescent="0.2">
      <c r="B133" s="95" t="s">
        <v>232</v>
      </c>
      <c r="C133" s="95"/>
      <c r="D133" s="95"/>
      <c r="E133" s="95"/>
      <c r="F133" s="95"/>
      <c r="G133" s="95"/>
    </row>
    <row r="134" spans="2:7" x14ac:dyDescent="0.2">
      <c r="B134" s="39" t="s">
        <v>446</v>
      </c>
      <c r="C134" s="43" t="s">
        <v>441</v>
      </c>
      <c r="D134" s="14" t="s">
        <v>256</v>
      </c>
      <c r="E134" s="14">
        <v>160000</v>
      </c>
      <c r="F134" s="14">
        <v>8609642.7203100901</v>
      </c>
      <c r="G134" s="38">
        <f t="shared" ref="G134:G138" si="6">F134/$F$196</f>
        <v>4.8645543829955373E-3</v>
      </c>
    </row>
    <row r="135" spans="2:7" x14ac:dyDescent="0.2">
      <c r="B135" s="41" t="s">
        <v>446</v>
      </c>
      <c r="C135" s="22" t="s">
        <v>442</v>
      </c>
      <c r="D135" s="23" t="s">
        <v>256</v>
      </c>
      <c r="E135" s="23">
        <v>320000</v>
      </c>
      <c r="F135" s="23">
        <v>13854465.82</v>
      </c>
      <c r="G135" s="40">
        <f t="shared" si="6"/>
        <v>7.8279441572826954E-3</v>
      </c>
    </row>
    <row r="136" spans="2:7" x14ac:dyDescent="0.2">
      <c r="B136" s="39" t="s">
        <v>446</v>
      </c>
      <c r="C136" s="43" t="s">
        <v>443</v>
      </c>
      <c r="D136" s="14" t="s">
        <v>256</v>
      </c>
      <c r="E136" s="14">
        <v>95000</v>
      </c>
      <c r="F136" s="14">
        <v>4921571.1068963921</v>
      </c>
      <c r="G136" s="38">
        <f t="shared" si="6"/>
        <v>2.7807484093154981E-3</v>
      </c>
    </row>
    <row r="137" spans="2:7" ht="22.5" x14ac:dyDescent="0.2">
      <c r="B137" s="41" t="s">
        <v>460</v>
      </c>
      <c r="C137" s="22" t="s">
        <v>445</v>
      </c>
      <c r="D137" s="23" t="s">
        <v>241</v>
      </c>
      <c r="E137" s="23">
        <v>100000</v>
      </c>
      <c r="F137" s="23">
        <v>6915399.1650684923</v>
      </c>
      <c r="G137" s="40">
        <f t="shared" si="6"/>
        <v>3.9072858667224698E-3</v>
      </c>
    </row>
    <row r="138" spans="2:7" ht="22.5" x14ac:dyDescent="0.2">
      <c r="B138" s="39" t="s">
        <v>461</v>
      </c>
      <c r="C138" s="43" t="s">
        <v>444</v>
      </c>
      <c r="D138" s="14" t="s">
        <v>241</v>
      </c>
      <c r="E138" s="14">
        <v>69000</v>
      </c>
      <c r="F138" s="14">
        <v>5458272.91254918</v>
      </c>
      <c r="G138" s="38">
        <f t="shared" si="6"/>
        <v>3.0839915525984352E-3</v>
      </c>
    </row>
    <row r="139" spans="2:7" ht="11.25" customHeight="1" x14ac:dyDescent="0.2">
      <c r="B139" s="97" t="s">
        <v>221</v>
      </c>
      <c r="C139" s="98"/>
      <c r="D139" s="17"/>
      <c r="E139" s="18"/>
      <c r="F139" s="24">
        <f>SUM(F134:F138)</f>
        <v>39759351.72482416</v>
      </c>
      <c r="G139" s="25">
        <f>SUM(G134:G138)</f>
        <v>2.2464524368914635E-2</v>
      </c>
    </row>
    <row r="140" spans="2:7" x14ac:dyDescent="0.2">
      <c r="B140" s="36"/>
      <c r="C140" s="37"/>
      <c r="D140" s="17"/>
      <c r="E140" s="17"/>
      <c r="F140" s="18"/>
      <c r="G140" s="18"/>
    </row>
    <row r="141" spans="2:7" x14ac:dyDescent="0.2">
      <c r="B141" s="95" t="s">
        <v>222</v>
      </c>
      <c r="C141" s="95"/>
      <c r="D141" s="95"/>
      <c r="E141" s="95"/>
      <c r="F141" s="95"/>
      <c r="G141" s="95"/>
    </row>
    <row r="142" spans="2:7" x14ac:dyDescent="0.2">
      <c r="B142" s="95" t="s">
        <v>223</v>
      </c>
      <c r="C142" s="95"/>
      <c r="D142" s="95"/>
      <c r="E142" s="95"/>
      <c r="F142" s="95"/>
      <c r="G142" s="95"/>
    </row>
    <row r="143" spans="2:7" x14ac:dyDescent="0.2">
      <c r="B143" s="43" t="s">
        <v>446</v>
      </c>
      <c r="C143" s="43" t="s">
        <v>448</v>
      </c>
      <c r="D143" s="14" t="s">
        <v>256</v>
      </c>
      <c r="E143" s="14">
        <v>75000</v>
      </c>
      <c r="F143" s="14">
        <v>4164090.6225899998</v>
      </c>
      <c r="G143" s="38">
        <f t="shared" ref="G143:G144" si="7">F143/$F$196</f>
        <v>2.3527625881067027E-3</v>
      </c>
    </row>
    <row r="144" spans="2:7" x14ac:dyDescent="0.2">
      <c r="B144" s="22" t="s">
        <v>446</v>
      </c>
      <c r="C144" s="22" t="s">
        <v>449</v>
      </c>
      <c r="D144" s="23" t="s">
        <v>256</v>
      </c>
      <c r="E144" s="23">
        <v>75000</v>
      </c>
      <c r="F144" s="23">
        <v>4155571.75392</v>
      </c>
      <c r="G144" s="46">
        <f t="shared" si="7"/>
        <v>2.3479493221823158E-3</v>
      </c>
    </row>
    <row r="145" spans="2:7" x14ac:dyDescent="0.2">
      <c r="B145" s="97" t="s">
        <v>463</v>
      </c>
      <c r="C145" s="98"/>
      <c r="D145" s="17"/>
      <c r="E145" s="18"/>
      <c r="F145" s="47">
        <f>SUM(F143:F144)</f>
        <v>8319662.3765099999</v>
      </c>
      <c r="G145" s="48">
        <f>SUM(G143:G144)</f>
        <v>4.7007119102890184E-3</v>
      </c>
    </row>
    <row r="146" spans="2:7" x14ac:dyDescent="0.2">
      <c r="B146" s="36"/>
      <c r="C146" s="37"/>
      <c r="D146" s="36"/>
      <c r="E146" s="37"/>
      <c r="F146" s="47"/>
      <c r="G146" s="48"/>
    </row>
    <row r="147" spans="2:7" x14ac:dyDescent="0.2">
      <c r="B147" s="95" t="s">
        <v>243</v>
      </c>
      <c r="C147" s="95"/>
      <c r="D147" s="95"/>
      <c r="E147" s="95"/>
      <c r="F147" s="95"/>
      <c r="G147" s="95"/>
    </row>
    <row r="148" spans="2:7" x14ac:dyDescent="0.2">
      <c r="B148" s="29" t="s">
        <v>73</v>
      </c>
      <c r="C148" s="43" t="s">
        <v>244</v>
      </c>
      <c r="D148" s="14" t="s">
        <v>447</v>
      </c>
      <c r="E148" s="14">
        <v>1726</v>
      </c>
      <c r="F148" s="14">
        <v>11176835.275018001</v>
      </c>
      <c r="G148" s="38">
        <f t="shared" ref="G148:G165" si="8">F148/$F$196</f>
        <v>6.3150498564648579E-3</v>
      </c>
    </row>
    <row r="149" spans="2:7" ht="33.75" x14ac:dyDescent="0.2">
      <c r="B149" s="33" t="s">
        <v>74</v>
      </c>
      <c r="C149" s="22" t="s">
        <v>244</v>
      </c>
      <c r="D149" s="23" t="s">
        <v>241</v>
      </c>
      <c r="E149" s="23">
        <v>1766</v>
      </c>
      <c r="F149" s="23">
        <v>10944725.1326</v>
      </c>
      <c r="G149" s="40">
        <f t="shared" si="8"/>
        <v>6.1839047616778662E-3</v>
      </c>
    </row>
    <row r="150" spans="2:7" x14ac:dyDescent="0.2">
      <c r="B150" s="29" t="s">
        <v>75</v>
      </c>
      <c r="C150" s="43" t="s">
        <v>244</v>
      </c>
      <c r="D150" s="14" t="s">
        <v>241</v>
      </c>
      <c r="E150" s="14">
        <v>1080</v>
      </c>
      <c r="F150" s="14">
        <v>11285168.831999999</v>
      </c>
      <c r="G150" s="38">
        <f t="shared" si="8"/>
        <v>6.3762596530338956E-3</v>
      </c>
    </row>
    <row r="151" spans="2:7" x14ac:dyDescent="0.2">
      <c r="B151" s="33" t="s">
        <v>76</v>
      </c>
      <c r="C151" s="22" t="s">
        <v>244</v>
      </c>
      <c r="D151" s="23" t="s">
        <v>241</v>
      </c>
      <c r="E151" s="23">
        <v>559</v>
      </c>
      <c r="F151" s="23">
        <v>8317201.8247499987</v>
      </c>
      <c r="G151" s="40">
        <f t="shared" si="8"/>
        <v>4.6993216681805432E-3</v>
      </c>
    </row>
    <row r="152" spans="2:7" x14ac:dyDescent="0.2">
      <c r="B152" s="29" t="s">
        <v>77</v>
      </c>
      <c r="C152" s="43" t="s">
        <v>244</v>
      </c>
      <c r="D152" s="14" t="s">
        <v>241</v>
      </c>
      <c r="E152" s="14">
        <v>2075</v>
      </c>
      <c r="F152" s="14">
        <v>11453566.74</v>
      </c>
      <c r="G152" s="38">
        <f t="shared" si="8"/>
        <v>6.4714065491433288E-3</v>
      </c>
    </row>
    <row r="153" spans="2:7" ht="33.75" x14ac:dyDescent="0.2">
      <c r="B153" s="33" t="s">
        <v>78</v>
      </c>
      <c r="C153" s="22" t="s">
        <v>244</v>
      </c>
      <c r="D153" s="23" t="s">
        <v>241</v>
      </c>
      <c r="E153" s="23">
        <v>237</v>
      </c>
      <c r="F153" s="23">
        <v>10691717.484000001</v>
      </c>
      <c r="G153" s="40">
        <f t="shared" si="8"/>
        <v>6.040952318015466E-3</v>
      </c>
    </row>
    <row r="154" spans="2:7" x14ac:dyDescent="0.2">
      <c r="B154" s="29" t="s">
        <v>79</v>
      </c>
      <c r="C154" s="43" t="s">
        <v>244</v>
      </c>
      <c r="D154" s="14" t="s">
        <v>241</v>
      </c>
      <c r="E154" s="14">
        <v>6197</v>
      </c>
      <c r="F154" s="14">
        <v>11356318.547</v>
      </c>
      <c r="G154" s="38">
        <f t="shared" si="8"/>
        <v>6.4164601200214126E-3</v>
      </c>
    </row>
    <row r="155" spans="2:7" x14ac:dyDescent="0.2">
      <c r="B155" s="33" t="s">
        <v>80</v>
      </c>
      <c r="C155" s="22" t="s">
        <v>244</v>
      </c>
      <c r="D155" s="23" t="s">
        <v>241</v>
      </c>
      <c r="E155" s="23">
        <v>872</v>
      </c>
      <c r="F155" s="23">
        <v>7495512.3991999999</v>
      </c>
      <c r="G155" s="40">
        <f t="shared" si="8"/>
        <v>4.2350570028081846E-3</v>
      </c>
    </row>
    <row r="156" spans="2:7" ht="22.5" x14ac:dyDescent="0.2">
      <c r="B156" s="29" t="s">
        <v>81</v>
      </c>
      <c r="C156" s="43" t="s">
        <v>244</v>
      </c>
      <c r="D156" s="14" t="s">
        <v>256</v>
      </c>
      <c r="E156" s="14">
        <v>1465</v>
      </c>
      <c r="F156" s="14">
        <v>11388868.985860001</v>
      </c>
      <c r="G156" s="38">
        <f t="shared" si="8"/>
        <v>6.4348515196611805E-3</v>
      </c>
    </row>
    <row r="157" spans="2:7" ht="22.5" x14ac:dyDescent="0.2">
      <c r="B157" s="33" t="s">
        <v>82</v>
      </c>
      <c r="C157" s="22" t="s">
        <v>244</v>
      </c>
      <c r="D157" s="23" t="s">
        <v>256</v>
      </c>
      <c r="E157" s="23">
        <v>1197</v>
      </c>
      <c r="F157" s="23">
        <v>11331205.58052</v>
      </c>
      <c r="G157" s="40">
        <f t="shared" si="8"/>
        <v>6.4022709840573701E-3</v>
      </c>
    </row>
    <row r="158" spans="2:7" x14ac:dyDescent="0.2">
      <c r="B158" s="29" t="s">
        <v>83</v>
      </c>
      <c r="C158" s="43" t="s">
        <v>244</v>
      </c>
      <c r="D158" s="14" t="s">
        <v>256</v>
      </c>
      <c r="E158" s="14">
        <v>1018</v>
      </c>
      <c r="F158" s="14">
        <v>10907465.393864</v>
      </c>
      <c r="G158" s="38">
        <f t="shared" si="8"/>
        <v>6.1628525494937404E-3</v>
      </c>
    </row>
    <row r="159" spans="2:7" ht="22.5" x14ac:dyDescent="0.2">
      <c r="B159" s="33" t="s">
        <v>81</v>
      </c>
      <c r="C159" s="22" t="s">
        <v>244</v>
      </c>
      <c r="D159" s="23" t="s">
        <v>256</v>
      </c>
      <c r="E159" s="23">
        <v>1240</v>
      </c>
      <c r="F159" s="23">
        <v>9725295.1851200014</v>
      </c>
      <c r="G159" s="40">
        <f t="shared" si="8"/>
        <v>5.4949117931570772E-3</v>
      </c>
    </row>
    <row r="160" spans="2:7" ht="22.5" x14ac:dyDescent="0.2">
      <c r="B160" s="29" t="s">
        <v>84</v>
      </c>
      <c r="C160" s="43" t="s">
        <v>244</v>
      </c>
      <c r="D160" s="14" t="s">
        <v>256</v>
      </c>
      <c r="E160" s="14">
        <v>493</v>
      </c>
      <c r="F160" s="14">
        <v>10317123.238352001</v>
      </c>
      <c r="G160" s="38">
        <f t="shared" si="8"/>
        <v>5.8293019465995594E-3</v>
      </c>
    </row>
    <row r="161" spans="1:7" ht="33.75" x14ac:dyDescent="0.2">
      <c r="B161" s="33" t="s">
        <v>85</v>
      </c>
      <c r="C161" s="22" t="s">
        <v>244</v>
      </c>
      <c r="D161" s="23" t="s">
        <v>256</v>
      </c>
      <c r="E161" s="23">
        <v>820</v>
      </c>
      <c r="F161" s="23">
        <v>1720413.5624000002</v>
      </c>
      <c r="G161" s="40">
        <f t="shared" si="8"/>
        <v>9.7205489326466056E-4</v>
      </c>
    </row>
    <row r="162" spans="1:7" ht="33.75" x14ac:dyDescent="0.2">
      <c r="B162" s="29" t="s">
        <v>86</v>
      </c>
      <c r="C162" s="43" t="s">
        <v>244</v>
      </c>
      <c r="D162" s="14" t="s">
        <v>256</v>
      </c>
      <c r="E162" s="14">
        <v>890</v>
      </c>
      <c r="F162" s="14">
        <v>7243751.3850000007</v>
      </c>
      <c r="G162" s="38">
        <f t="shared" si="8"/>
        <v>4.0928089229656916E-3</v>
      </c>
    </row>
    <row r="163" spans="1:7" ht="22.5" x14ac:dyDescent="0.2">
      <c r="B163" s="33" t="s">
        <v>87</v>
      </c>
      <c r="C163" s="22" t="s">
        <v>244</v>
      </c>
      <c r="D163" s="23" t="s">
        <v>256</v>
      </c>
      <c r="E163" s="23">
        <v>1185</v>
      </c>
      <c r="F163" s="23">
        <v>10020009.36324</v>
      </c>
      <c r="G163" s="40">
        <f t="shared" si="8"/>
        <v>5.6614289406715246E-3</v>
      </c>
    </row>
    <row r="164" spans="1:7" ht="33.75" x14ac:dyDescent="0.2">
      <c r="B164" s="29" t="s">
        <v>88</v>
      </c>
      <c r="C164" s="43" t="s">
        <v>244</v>
      </c>
      <c r="D164" s="14" t="s">
        <v>256</v>
      </c>
      <c r="E164" s="14">
        <v>778</v>
      </c>
      <c r="F164" s="14">
        <v>9084997.9273840021</v>
      </c>
      <c r="G164" s="38">
        <f t="shared" si="8"/>
        <v>5.1331359410427988E-3</v>
      </c>
    </row>
    <row r="165" spans="1:7" ht="22.5" x14ac:dyDescent="0.2">
      <c r="B165" s="33" t="s">
        <v>89</v>
      </c>
      <c r="C165" s="22" t="s">
        <v>244</v>
      </c>
      <c r="D165" s="23" t="s">
        <v>256</v>
      </c>
      <c r="E165" s="23">
        <v>3320</v>
      </c>
      <c r="F165" s="23">
        <v>11346314.98992</v>
      </c>
      <c r="G165" s="40">
        <f t="shared" si="8"/>
        <v>6.4108079868237982E-3</v>
      </c>
    </row>
    <row r="166" spans="1:7" x14ac:dyDescent="0.2">
      <c r="B166" s="97" t="s">
        <v>462</v>
      </c>
      <c r="C166" s="98"/>
      <c r="D166" s="17"/>
      <c r="E166" s="17"/>
      <c r="F166" s="24">
        <f>SUM(F148:F165)</f>
        <v>175806491.846228</v>
      </c>
      <c r="G166" s="25">
        <f>SUM(G148:G165)</f>
        <v>9.9332837407082944E-2</v>
      </c>
    </row>
    <row r="167" spans="1:7" x14ac:dyDescent="0.2">
      <c r="B167" s="43"/>
      <c r="C167" s="43"/>
      <c r="D167" s="14"/>
      <c r="E167" s="14"/>
      <c r="F167" s="14"/>
      <c r="G167" s="26"/>
    </row>
    <row r="168" spans="1:7" x14ac:dyDescent="0.2">
      <c r="B168" s="95" t="s">
        <v>259</v>
      </c>
      <c r="C168" s="95"/>
      <c r="D168" s="95"/>
      <c r="E168" s="95"/>
      <c r="F168" s="95"/>
      <c r="G168" s="95"/>
    </row>
    <row r="169" spans="1:7" ht="45" x14ac:dyDescent="0.2">
      <c r="A169" s="7">
        <v>0</v>
      </c>
      <c r="B169" s="39" t="s">
        <v>90</v>
      </c>
      <c r="C169" s="43" t="s">
        <v>260</v>
      </c>
      <c r="D169" s="14" t="s">
        <v>241</v>
      </c>
      <c r="E169" s="14">
        <v>8268</v>
      </c>
      <c r="F169" s="14">
        <v>24061954.234500002</v>
      </c>
      <c r="G169" s="38">
        <f t="shared" ref="G169:G190" si="9">F169/$F$196</f>
        <v>1.3595301075473576E-2</v>
      </c>
    </row>
    <row r="170" spans="1:7" ht="45" x14ac:dyDescent="0.2">
      <c r="B170" s="41" t="s">
        <v>91</v>
      </c>
      <c r="C170" s="22" t="s">
        <v>260</v>
      </c>
      <c r="D170" s="23" t="s">
        <v>256</v>
      </c>
      <c r="E170" s="23">
        <v>3715</v>
      </c>
      <c r="F170" s="23">
        <v>14095921.416920001</v>
      </c>
      <c r="G170" s="40">
        <f t="shared" si="9"/>
        <v>7.964369549189514E-3</v>
      </c>
    </row>
    <row r="171" spans="1:7" ht="67.5" x14ac:dyDescent="0.2">
      <c r="B171" s="39" t="s">
        <v>92</v>
      </c>
      <c r="C171" s="43" t="s">
        <v>260</v>
      </c>
      <c r="D171" s="14" t="s">
        <v>256</v>
      </c>
      <c r="E171" s="14">
        <v>3144</v>
      </c>
      <c r="F171" s="14">
        <v>19362028.640064001</v>
      </c>
      <c r="G171" s="38">
        <f t="shared" si="9"/>
        <v>1.0939785115881805E-2</v>
      </c>
    </row>
    <row r="172" spans="1:7" ht="33.75" x14ac:dyDescent="0.2">
      <c r="B172" s="41" t="s">
        <v>93</v>
      </c>
      <c r="C172" s="22" t="s">
        <v>260</v>
      </c>
      <c r="D172" s="23" t="s">
        <v>256</v>
      </c>
      <c r="E172" s="23">
        <v>6234</v>
      </c>
      <c r="F172" s="23">
        <v>34814633.666039996</v>
      </c>
      <c r="G172" s="40">
        <f t="shared" si="9"/>
        <v>1.9670697646141017E-2</v>
      </c>
    </row>
    <row r="173" spans="1:7" ht="22.5" x14ac:dyDescent="0.2">
      <c r="B173" s="39" t="s">
        <v>94</v>
      </c>
      <c r="C173" s="43" t="s">
        <v>260</v>
      </c>
      <c r="D173" s="14" t="s">
        <v>256</v>
      </c>
      <c r="E173" s="14">
        <v>3299</v>
      </c>
      <c r="F173" s="14">
        <v>80194133.685120001</v>
      </c>
      <c r="G173" s="38">
        <f t="shared" si="9"/>
        <v>4.5310675155917524E-2</v>
      </c>
    </row>
    <row r="174" spans="1:7" ht="22.5" x14ac:dyDescent="0.2">
      <c r="B174" s="41" t="s">
        <v>95</v>
      </c>
      <c r="C174" s="22" t="s">
        <v>260</v>
      </c>
      <c r="D174" s="23" t="s">
        <v>256</v>
      </c>
      <c r="E174" s="23">
        <v>7420</v>
      </c>
      <c r="F174" s="23">
        <v>12805110.380720001</v>
      </c>
      <c r="G174" s="40">
        <f t="shared" si="9"/>
        <v>7.2350453846741752E-3</v>
      </c>
    </row>
    <row r="175" spans="1:7" ht="56.25" x14ac:dyDescent="0.2">
      <c r="B175" s="39" t="s">
        <v>96</v>
      </c>
      <c r="C175" s="43" t="s">
        <v>260</v>
      </c>
      <c r="D175" s="14" t="s">
        <v>256</v>
      </c>
      <c r="E175" s="14">
        <v>7835</v>
      </c>
      <c r="F175" s="14">
        <v>4055081.6598</v>
      </c>
      <c r="G175" s="38">
        <f t="shared" si="9"/>
        <v>2.2911711789213988E-3</v>
      </c>
    </row>
    <row r="176" spans="1:7" ht="33.75" x14ac:dyDescent="0.2">
      <c r="B176" s="41" t="s">
        <v>97</v>
      </c>
      <c r="C176" s="22" t="s">
        <v>260</v>
      </c>
      <c r="D176" s="23" t="s">
        <v>256</v>
      </c>
      <c r="E176" s="23">
        <v>1600</v>
      </c>
      <c r="F176" s="23">
        <v>5639065.3248000005</v>
      </c>
      <c r="G176" s="40">
        <f t="shared" si="9"/>
        <v>3.1861414965621247E-3</v>
      </c>
    </row>
    <row r="177" spans="2:7" ht="33.75" x14ac:dyDescent="0.2">
      <c r="B177" s="39" t="s">
        <v>98</v>
      </c>
      <c r="C177" s="43" t="s">
        <v>260</v>
      </c>
      <c r="D177" s="14" t="s">
        <v>256</v>
      </c>
      <c r="E177" s="14">
        <v>6655</v>
      </c>
      <c r="F177" s="14">
        <v>16825518.311140001</v>
      </c>
      <c r="G177" s="38">
        <f t="shared" si="9"/>
        <v>9.5066254786098543E-3</v>
      </c>
    </row>
    <row r="178" spans="2:7" ht="22.5" x14ac:dyDescent="0.2">
      <c r="B178" s="41" t="s">
        <v>99</v>
      </c>
      <c r="C178" s="22" t="s">
        <v>260</v>
      </c>
      <c r="D178" s="23" t="s">
        <v>256</v>
      </c>
      <c r="E178" s="23">
        <v>6678</v>
      </c>
      <c r="F178" s="23">
        <v>26769328.947144002</v>
      </c>
      <c r="G178" s="40">
        <f t="shared" si="9"/>
        <v>1.5125001198073936E-2</v>
      </c>
    </row>
    <row r="179" spans="2:7" ht="33.75" x14ac:dyDescent="0.2">
      <c r="B179" s="39" t="s">
        <v>100</v>
      </c>
      <c r="C179" s="43" t="s">
        <v>260</v>
      </c>
      <c r="D179" s="14" t="s">
        <v>256</v>
      </c>
      <c r="E179" s="14">
        <v>3853</v>
      </c>
      <c r="F179" s="14">
        <v>4324964.6505160006</v>
      </c>
      <c r="G179" s="38">
        <f t="shared" si="9"/>
        <v>2.4436583991269984E-3</v>
      </c>
    </row>
    <row r="180" spans="2:7" ht="33.75" x14ac:dyDescent="0.2">
      <c r="B180" s="41" t="s">
        <v>101</v>
      </c>
      <c r="C180" s="22" t="s">
        <v>260</v>
      </c>
      <c r="D180" s="23" t="s">
        <v>256</v>
      </c>
      <c r="E180" s="23">
        <v>3658</v>
      </c>
      <c r="F180" s="23">
        <v>5022159.547576</v>
      </c>
      <c r="G180" s="40">
        <f t="shared" si="9"/>
        <v>2.8375821195962248E-3</v>
      </c>
    </row>
    <row r="181" spans="2:7" ht="33.75" x14ac:dyDescent="0.2">
      <c r="B181" s="39" t="s">
        <v>102</v>
      </c>
      <c r="C181" s="43" t="s">
        <v>260</v>
      </c>
      <c r="D181" s="14" t="s">
        <v>256</v>
      </c>
      <c r="E181" s="14">
        <v>4849</v>
      </c>
      <c r="F181" s="14">
        <v>4201636.2527880007</v>
      </c>
      <c r="G181" s="38">
        <f t="shared" si="9"/>
        <v>2.3739763324948596E-3</v>
      </c>
    </row>
    <row r="182" spans="2:7" ht="33.75" x14ac:dyDescent="0.2">
      <c r="B182" s="41" t="s">
        <v>103</v>
      </c>
      <c r="C182" s="22" t="s">
        <v>260</v>
      </c>
      <c r="D182" s="23" t="s">
        <v>256</v>
      </c>
      <c r="E182" s="23">
        <v>2205</v>
      </c>
      <c r="F182" s="23">
        <v>4850796.5843400005</v>
      </c>
      <c r="G182" s="40">
        <f t="shared" si="9"/>
        <v>2.7407599306886275E-3</v>
      </c>
    </row>
    <row r="183" spans="2:7" ht="33.75" x14ac:dyDescent="0.2">
      <c r="B183" s="39" t="s">
        <v>104</v>
      </c>
      <c r="C183" s="43" t="s">
        <v>260</v>
      </c>
      <c r="D183" s="14" t="s">
        <v>256</v>
      </c>
      <c r="E183" s="14">
        <v>3255</v>
      </c>
      <c r="F183" s="14">
        <v>8459516.2386000007</v>
      </c>
      <c r="G183" s="38">
        <f t="shared" si="9"/>
        <v>4.7797310682157323E-3</v>
      </c>
    </row>
    <row r="184" spans="2:7" ht="22.5" x14ac:dyDescent="0.2">
      <c r="B184" s="41" t="s">
        <v>105</v>
      </c>
      <c r="C184" s="22" t="s">
        <v>260</v>
      </c>
      <c r="D184" s="23" t="s">
        <v>256</v>
      </c>
      <c r="E184" s="23">
        <v>5795</v>
      </c>
      <c r="F184" s="23">
        <v>17269929.728100002</v>
      </c>
      <c r="G184" s="40">
        <f t="shared" si="9"/>
        <v>9.7577234133854988E-3</v>
      </c>
    </row>
    <row r="185" spans="2:7" ht="33.75" x14ac:dyDescent="0.2">
      <c r="B185" s="39" t="s">
        <v>106</v>
      </c>
      <c r="C185" s="43" t="s">
        <v>260</v>
      </c>
      <c r="D185" s="14" t="s">
        <v>256</v>
      </c>
      <c r="E185" s="14">
        <v>135</v>
      </c>
      <c r="F185" s="14">
        <v>545892.10956000001</v>
      </c>
      <c r="G185" s="38">
        <f t="shared" si="9"/>
        <v>3.0843577840209552E-4</v>
      </c>
    </row>
    <row r="186" spans="2:7" ht="22.5" x14ac:dyDescent="0.2">
      <c r="B186" s="41" t="s">
        <v>107</v>
      </c>
      <c r="C186" s="22" t="s">
        <v>260</v>
      </c>
      <c r="D186" s="23" t="s">
        <v>256</v>
      </c>
      <c r="E186" s="23">
        <v>3850</v>
      </c>
      <c r="F186" s="23">
        <v>5909253.8427999998</v>
      </c>
      <c r="G186" s="40">
        <f t="shared" si="9"/>
        <v>3.338801343453498E-3</v>
      </c>
    </row>
    <row r="187" spans="2:7" ht="33.75" x14ac:dyDescent="0.2">
      <c r="B187" s="39" t="s">
        <v>108</v>
      </c>
      <c r="C187" s="43" t="s">
        <v>260</v>
      </c>
      <c r="D187" s="14" t="s">
        <v>256</v>
      </c>
      <c r="E187" s="14">
        <v>2160</v>
      </c>
      <c r="F187" s="14">
        <v>5578828.0329599995</v>
      </c>
      <c r="G187" s="38">
        <f t="shared" si="9"/>
        <v>3.1521066833231494E-3</v>
      </c>
    </row>
    <row r="188" spans="2:7" ht="33.75" x14ac:dyDescent="0.2">
      <c r="B188" s="41" t="s">
        <v>109</v>
      </c>
      <c r="C188" s="22" t="s">
        <v>260</v>
      </c>
      <c r="D188" s="23" t="s">
        <v>256</v>
      </c>
      <c r="E188" s="23">
        <v>8</v>
      </c>
      <c r="F188" s="23">
        <v>256487.09408000001</v>
      </c>
      <c r="G188" s="40">
        <f t="shared" si="9"/>
        <v>1.449183732961819E-4</v>
      </c>
    </row>
    <row r="189" spans="2:7" ht="22.5" x14ac:dyDescent="0.2">
      <c r="B189" s="39" t="s">
        <v>110</v>
      </c>
      <c r="C189" s="43" t="s">
        <v>260</v>
      </c>
      <c r="D189" s="14" t="s">
        <v>256</v>
      </c>
      <c r="E189" s="14">
        <v>2127</v>
      </c>
      <c r="F189" s="14">
        <v>6388480.3442040002</v>
      </c>
      <c r="G189" s="38">
        <f t="shared" si="9"/>
        <v>3.6095702305703938E-3</v>
      </c>
    </row>
    <row r="190" spans="2:7" ht="33.75" x14ac:dyDescent="0.2">
      <c r="B190" s="41" t="s">
        <v>111</v>
      </c>
      <c r="C190" s="22" t="s">
        <v>260</v>
      </c>
      <c r="D190" s="23" t="s">
        <v>256</v>
      </c>
      <c r="E190" s="23">
        <v>2225</v>
      </c>
      <c r="F190" s="23">
        <v>16887227.5878</v>
      </c>
      <c r="G190" s="40">
        <f t="shared" si="9"/>
        <v>9.5414919814369396E-3</v>
      </c>
    </row>
    <row r="191" spans="2:7" ht="11.25" customHeight="1" x14ac:dyDescent="0.2">
      <c r="B191" s="99" t="s">
        <v>261</v>
      </c>
      <c r="C191" s="100"/>
      <c r="D191" s="15"/>
      <c r="E191" s="15"/>
      <c r="F191" s="27">
        <f>SUM(F169:F190)</f>
        <v>318317948.27957207</v>
      </c>
      <c r="G191" s="31">
        <f>SUM(G169:G190)</f>
        <v>0.1798535689334351</v>
      </c>
    </row>
    <row r="192" spans="2:7" ht="11.25" customHeight="1" x14ac:dyDescent="0.2">
      <c r="B192" s="96" t="s">
        <v>262</v>
      </c>
      <c r="C192" s="96"/>
      <c r="D192" s="28"/>
      <c r="E192" s="28"/>
      <c r="F192" s="20">
        <f>F139+F145+F166+F191</f>
        <v>542203454.22713423</v>
      </c>
      <c r="G192" s="30">
        <f>F192/$F$196</f>
        <v>0.30635164261972175</v>
      </c>
    </row>
    <row r="193" spans="2:7" ht="11.25" customHeight="1" x14ac:dyDescent="0.2">
      <c r="B193" s="96" t="s">
        <v>263</v>
      </c>
      <c r="C193" s="96"/>
      <c r="D193" s="28"/>
      <c r="E193" s="28"/>
      <c r="F193" s="20">
        <f>F129+F192</f>
        <v>1745292138.5004969</v>
      </c>
      <c r="G193" s="30">
        <f t="shared" ref="G193:G196" si="10">F193/$F$196</f>
        <v>0.98611159577182339</v>
      </c>
    </row>
    <row r="194" spans="2:7" x14ac:dyDescent="0.2">
      <c r="B194" s="43" t="s">
        <v>264</v>
      </c>
      <c r="C194" s="42"/>
      <c r="D194" s="14"/>
      <c r="E194" s="14"/>
      <c r="F194" s="14">
        <v>5713195.6191640003</v>
      </c>
      <c r="G194" s="38">
        <f t="shared" si="10"/>
        <v>3.2280260276716989E-3</v>
      </c>
    </row>
    <row r="195" spans="2:7" x14ac:dyDescent="0.2">
      <c r="B195" s="43" t="s">
        <v>265</v>
      </c>
      <c r="C195" s="42"/>
      <c r="D195" s="14"/>
      <c r="E195" s="14"/>
      <c r="F195" s="14">
        <v>18867513.926982027</v>
      </c>
      <c r="G195" s="38">
        <f t="shared" si="10"/>
        <v>1.0660378200504942E-2</v>
      </c>
    </row>
    <row r="196" spans="2:7" ht="11.25" customHeight="1" x14ac:dyDescent="0.2">
      <c r="B196" s="96" t="s">
        <v>257</v>
      </c>
      <c r="C196" s="96"/>
      <c r="D196" s="28"/>
      <c r="E196" s="28"/>
      <c r="F196" s="20">
        <f>F193+F194+F195</f>
        <v>1769872848.0466428</v>
      </c>
      <c r="G196" s="30">
        <f t="shared" si="10"/>
        <v>1</v>
      </c>
    </row>
    <row r="197" spans="2:7" x14ac:dyDescent="0.2">
      <c r="B197" s="11"/>
      <c r="C197" s="12"/>
      <c r="D197" s="12"/>
      <c r="E197" s="12"/>
      <c r="F197" s="12"/>
      <c r="G197" s="12"/>
    </row>
    <row r="199" spans="2:7" x14ac:dyDescent="0.2">
      <c r="B199" s="9"/>
    </row>
    <row r="202" spans="2:7" x14ac:dyDescent="0.2">
      <c r="B202" s="13" t="s">
        <v>10</v>
      </c>
    </row>
  </sheetData>
  <mergeCells count="31">
    <mergeCell ref="B196:C196"/>
    <mergeCell ref="B123:C123"/>
    <mergeCell ref="B125:G125"/>
    <mergeCell ref="B128:C128"/>
    <mergeCell ref="B129:C129"/>
    <mergeCell ref="B131:G131"/>
    <mergeCell ref="B147:G147"/>
    <mergeCell ref="B166:C166"/>
    <mergeCell ref="B168:G168"/>
    <mergeCell ref="B191:C191"/>
    <mergeCell ref="B192:C192"/>
    <mergeCell ref="B193:C193"/>
    <mergeCell ref="B132:G132"/>
    <mergeCell ref="B133:G133"/>
    <mergeCell ref="B139:C139"/>
    <mergeCell ref="B141:G141"/>
    <mergeCell ref="B142:G142"/>
    <mergeCell ref="B145:C145"/>
    <mergeCell ref="B94:C94"/>
    <mergeCell ref="B3:G3"/>
    <mergeCell ref="B4:G4"/>
    <mergeCell ref="B5:G5"/>
    <mergeCell ref="B90:C90"/>
    <mergeCell ref="B92:G92"/>
    <mergeCell ref="B113:G113"/>
    <mergeCell ref="B96:G96"/>
    <mergeCell ref="G101:G109"/>
    <mergeCell ref="B111:C111"/>
    <mergeCell ref="G97:G98"/>
    <mergeCell ref="B97:B98"/>
    <mergeCell ref="B101:B109"/>
  </mergeCells>
  <hyperlinks>
    <hyperlink ref="B202" location="'2 Содржина'!A1" display="Содржина / Table of Contents" xr:uid="{B7B687B6-47CB-4518-8039-0F4BEBC40FC5}"/>
  </hyperlinks>
  <pageMargins left="0.25" right="0.25" top="0.75" bottom="0.75" header="0.3" footer="0.3"/>
  <pageSetup paperSize="9" fitToWidth="0" orientation="portrait" r:id="rId1"/>
  <headerFooter differentFirst="1">
    <oddHeader xml:space="preserve">&amp;L&amp;"Arial,Italic"&amp;7
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B971-D443-4EA0-A7FA-DB5FF5B8F6E5}">
  <sheetPr>
    <tabColor rgb="FF1F5F9E"/>
    <pageSetUpPr fitToPage="1"/>
  </sheetPr>
  <dimension ref="B1:H171"/>
  <sheetViews>
    <sheetView showGridLines="0" zoomScaleNormal="100" workbookViewId="0">
      <selection activeCell="E187" sqref="E187"/>
    </sheetView>
  </sheetViews>
  <sheetFormatPr defaultColWidth="9.140625" defaultRowHeight="11.25" x14ac:dyDescent="0.2"/>
  <cols>
    <col min="1" max="1" width="1" style="7" customWidth="1"/>
    <col min="2" max="2" width="14.5703125" style="7" customWidth="1"/>
    <col min="3" max="3" width="41.7109375" style="7" customWidth="1"/>
    <col min="4" max="4" width="7.7109375" style="7" customWidth="1"/>
    <col min="5" max="5" width="10.85546875" style="7" customWidth="1"/>
    <col min="6" max="6" width="12" style="7" bestFit="1" customWidth="1"/>
    <col min="7" max="7" width="12.140625" style="7" customWidth="1"/>
    <col min="8" max="8" width="1.28515625" style="7" customWidth="1"/>
    <col min="9" max="16384" width="9.140625" style="7"/>
  </cols>
  <sheetData>
    <row r="1" spans="2:7" x14ac:dyDescent="0.2">
      <c r="B1" s="7" t="s">
        <v>764</v>
      </c>
      <c r="G1" s="34" t="s">
        <v>12</v>
      </c>
    </row>
    <row r="2" spans="2:7" ht="33.75" x14ac:dyDescent="0.2">
      <c r="B2" s="10" t="s">
        <v>237</v>
      </c>
      <c r="C2" s="10" t="s">
        <v>233</v>
      </c>
      <c r="D2" s="10" t="s">
        <v>234</v>
      </c>
      <c r="E2" s="10" t="s">
        <v>235</v>
      </c>
      <c r="F2" s="10" t="s">
        <v>767</v>
      </c>
      <c r="G2" s="10" t="s">
        <v>236</v>
      </c>
    </row>
    <row r="3" spans="2:7" ht="11.25" customHeight="1" x14ac:dyDescent="0.2">
      <c r="B3" s="96" t="s">
        <v>238</v>
      </c>
      <c r="C3" s="96"/>
      <c r="D3" s="96"/>
      <c r="E3" s="96"/>
      <c r="F3" s="96"/>
      <c r="G3" s="96"/>
    </row>
    <row r="4" spans="2:7" x14ac:dyDescent="0.2">
      <c r="B4" s="95" t="s">
        <v>231</v>
      </c>
      <c r="C4" s="95"/>
      <c r="D4" s="95"/>
      <c r="E4" s="95"/>
      <c r="F4" s="95"/>
      <c r="G4" s="95"/>
    </row>
    <row r="5" spans="2:7" ht="11.25" customHeight="1" x14ac:dyDescent="0.2">
      <c r="B5" s="95" t="s">
        <v>232</v>
      </c>
      <c r="C5" s="95"/>
      <c r="D5" s="95"/>
      <c r="E5" s="95"/>
      <c r="F5" s="95"/>
      <c r="G5" s="95"/>
    </row>
    <row r="6" spans="2:7" ht="22.5" x14ac:dyDescent="0.2">
      <c r="B6" s="39" t="s">
        <v>224</v>
      </c>
      <c r="C6" s="43" t="s">
        <v>303</v>
      </c>
      <c r="D6" s="14" t="s">
        <v>13</v>
      </c>
      <c r="E6" s="14">
        <v>8000.1111111111113</v>
      </c>
      <c r="F6" s="14">
        <v>496735.95387803891</v>
      </c>
      <c r="G6" s="38">
        <f>F6/$F$168</f>
        <v>2.8471218776559957E-4</v>
      </c>
    </row>
    <row r="7" spans="2:7" ht="22.5" x14ac:dyDescent="0.2">
      <c r="B7" s="41" t="s">
        <v>224</v>
      </c>
      <c r="C7" s="22" t="s">
        <v>304</v>
      </c>
      <c r="D7" s="23" t="s">
        <v>13</v>
      </c>
      <c r="E7" s="23">
        <v>28354</v>
      </c>
      <c r="F7" s="23">
        <v>1690263.6947305631</v>
      </c>
      <c r="G7" s="40">
        <f t="shared" ref="G7:G70" si="0">F7/$F$168</f>
        <v>9.6880177621622339E-4</v>
      </c>
    </row>
    <row r="8" spans="2:7" ht="22.5" x14ac:dyDescent="0.2">
      <c r="B8" s="39" t="s">
        <v>224</v>
      </c>
      <c r="C8" s="43" t="s">
        <v>305</v>
      </c>
      <c r="D8" s="14" t="s">
        <v>13</v>
      </c>
      <c r="E8" s="14">
        <v>339</v>
      </c>
      <c r="F8" s="14">
        <v>20173.327889836062</v>
      </c>
      <c r="G8" s="38">
        <f t="shared" si="0"/>
        <v>1.1562666791456385E-5</v>
      </c>
    </row>
    <row r="9" spans="2:7" ht="22.5" x14ac:dyDescent="0.2">
      <c r="B9" s="41" t="s">
        <v>224</v>
      </c>
      <c r="C9" s="22" t="s">
        <v>306</v>
      </c>
      <c r="D9" s="23" t="s">
        <v>13</v>
      </c>
      <c r="E9" s="23">
        <v>13652.8</v>
      </c>
      <c r="F9" s="23">
        <v>768545.51136505778</v>
      </c>
      <c r="G9" s="40">
        <f t="shared" si="0"/>
        <v>4.4050419992731476E-4</v>
      </c>
    </row>
    <row r="10" spans="2:7" ht="22.5" x14ac:dyDescent="0.2">
      <c r="B10" s="39" t="s">
        <v>224</v>
      </c>
      <c r="C10" s="43" t="s">
        <v>307</v>
      </c>
      <c r="D10" s="14" t="s">
        <v>13</v>
      </c>
      <c r="E10" s="14">
        <v>105000</v>
      </c>
      <c r="F10" s="14">
        <v>6085014.4275819669</v>
      </c>
      <c r="G10" s="38">
        <f t="shared" si="0"/>
        <v>3.4877237227073478E-3</v>
      </c>
    </row>
    <row r="11" spans="2:7" ht="22.5" x14ac:dyDescent="0.2">
      <c r="B11" s="41" t="s">
        <v>224</v>
      </c>
      <c r="C11" s="22" t="s">
        <v>308</v>
      </c>
      <c r="D11" s="23" t="s">
        <v>13</v>
      </c>
      <c r="E11" s="23">
        <v>18000</v>
      </c>
      <c r="F11" s="23">
        <v>1049095.9547498173</v>
      </c>
      <c r="G11" s="40">
        <f t="shared" si="0"/>
        <v>6.0130619118864274E-4</v>
      </c>
    </row>
    <row r="12" spans="2:7" x14ac:dyDescent="0.2">
      <c r="B12" s="39" t="s">
        <v>224</v>
      </c>
      <c r="C12" s="43" t="s">
        <v>309</v>
      </c>
      <c r="D12" s="14" t="s">
        <v>13</v>
      </c>
      <c r="E12" s="14">
        <v>59985.47</v>
      </c>
      <c r="F12" s="14">
        <v>3825908.3195791058</v>
      </c>
      <c r="G12" s="38">
        <f t="shared" si="0"/>
        <v>2.1928807837522106E-3</v>
      </c>
    </row>
    <row r="13" spans="2:7" x14ac:dyDescent="0.2">
      <c r="B13" s="41" t="s">
        <v>224</v>
      </c>
      <c r="C13" s="22" t="s">
        <v>310</v>
      </c>
      <c r="D13" s="23" t="s">
        <v>13</v>
      </c>
      <c r="E13" s="23">
        <v>162115.53837790003</v>
      </c>
      <c r="F13" s="23">
        <v>10263021.869957708</v>
      </c>
      <c r="G13" s="40">
        <f t="shared" si="0"/>
        <v>5.8824157721413485E-3</v>
      </c>
    </row>
    <row r="14" spans="2:7" x14ac:dyDescent="0.2">
      <c r="B14" s="39" t="s">
        <v>224</v>
      </c>
      <c r="C14" s="43" t="s">
        <v>311</v>
      </c>
      <c r="D14" s="14" t="s">
        <v>13</v>
      </c>
      <c r="E14" s="14">
        <v>32524.93</v>
      </c>
      <c r="F14" s="14">
        <v>2035552.2203695537</v>
      </c>
      <c r="G14" s="38">
        <f t="shared" si="0"/>
        <v>1.166709438783311E-3</v>
      </c>
    </row>
    <row r="15" spans="2:7" x14ac:dyDescent="0.2">
      <c r="B15" s="41" t="s">
        <v>224</v>
      </c>
      <c r="C15" s="22" t="s">
        <v>312</v>
      </c>
      <c r="D15" s="23" t="s">
        <v>14</v>
      </c>
      <c r="E15" s="23">
        <v>5700000</v>
      </c>
      <c r="F15" s="23">
        <v>5765859.6683137873</v>
      </c>
      <c r="G15" s="40">
        <f t="shared" si="0"/>
        <v>3.3047950479503825E-3</v>
      </c>
    </row>
    <row r="16" spans="2:7" x14ac:dyDescent="0.2">
      <c r="B16" s="39" t="s">
        <v>224</v>
      </c>
      <c r="C16" s="43" t="s">
        <v>313</v>
      </c>
      <c r="D16" s="14" t="s">
        <v>14</v>
      </c>
      <c r="E16" s="14">
        <v>4070000</v>
      </c>
      <c r="F16" s="14">
        <v>4109640.9500758396</v>
      </c>
      <c r="G16" s="38">
        <f t="shared" si="0"/>
        <v>2.3555066966512946E-3</v>
      </c>
    </row>
    <row r="17" spans="2:7" x14ac:dyDescent="0.2">
      <c r="B17" s="41" t="s">
        <v>224</v>
      </c>
      <c r="C17" s="22" t="s">
        <v>314</v>
      </c>
      <c r="D17" s="23" t="s">
        <v>13</v>
      </c>
      <c r="E17" s="23">
        <v>63741.599999999999</v>
      </c>
      <c r="F17" s="23">
        <v>4045805.7697037016</v>
      </c>
      <c r="G17" s="40">
        <f t="shared" si="0"/>
        <v>2.3189185380566276E-3</v>
      </c>
    </row>
    <row r="18" spans="2:7" x14ac:dyDescent="0.2">
      <c r="B18" s="39" t="s">
        <v>224</v>
      </c>
      <c r="C18" s="43" t="s">
        <v>315</v>
      </c>
      <c r="D18" s="14" t="s">
        <v>13</v>
      </c>
      <c r="E18" s="14">
        <v>51995.15</v>
      </c>
      <c r="F18" s="14">
        <v>3265638.01475546</v>
      </c>
      <c r="G18" s="38">
        <f t="shared" si="0"/>
        <v>1.871752862608003E-3</v>
      </c>
    </row>
    <row r="19" spans="2:7" x14ac:dyDescent="0.2">
      <c r="B19" s="41" t="s">
        <v>224</v>
      </c>
      <c r="C19" s="22" t="s">
        <v>316</v>
      </c>
      <c r="D19" s="23" t="s">
        <v>14</v>
      </c>
      <c r="E19" s="23">
        <v>3340000</v>
      </c>
      <c r="F19" s="23">
        <v>3405109.043124713</v>
      </c>
      <c r="G19" s="40">
        <f t="shared" si="0"/>
        <v>1.9516929219230523E-3</v>
      </c>
    </row>
    <row r="20" spans="2:7" x14ac:dyDescent="0.2">
      <c r="B20" s="39" t="s">
        <v>224</v>
      </c>
      <c r="C20" s="43" t="s">
        <v>317</v>
      </c>
      <c r="D20" s="14" t="s">
        <v>14</v>
      </c>
      <c r="E20" s="14">
        <v>4520000</v>
      </c>
      <c r="F20" s="14">
        <v>4601534.6803953601</v>
      </c>
      <c r="G20" s="38">
        <f t="shared" si="0"/>
        <v>2.6374434862355611E-3</v>
      </c>
    </row>
    <row r="21" spans="2:7" x14ac:dyDescent="0.2">
      <c r="B21" s="41" t="s">
        <v>224</v>
      </c>
      <c r="C21" s="22" t="s">
        <v>318</v>
      </c>
      <c r="D21" s="23" t="s">
        <v>13</v>
      </c>
      <c r="E21" s="23">
        <v>19014.189999999999</v>
      </c>
      <c r="F21" s="23">
        <v>1188043.8167829777</v>
      </c>
      <c r="G21" s="40">
        <f t="shared" si="0"/>
        <v>6.8094638931798289E-4</v>
      </c>
    </row>
    <row r="22" spans="2:7" x14ac:dyDescent="0.2">
      <c r="B22" s="39" t="s">
        <v>224</v>
      </c>
      <c r="C22" s="43" t="s">
        <v>319</v>
      </c>
      <c r="D22" s="14" t="s">
        <v>14</v>
      </c>
      <c r="E22" s="14">
        <v>650000</v>
      </c>
      <c r="F22" s="14">
        <v>658916.64454480505</v>
      </c>
      <c r="G22" s="38">
        <f t="shared" si="0"/>
        <v>3.7766865466231227E-4</v>
      </c>
    </row>
    <row r="23" spans="2:7" x14ac:dyDescent="0.2">
      <c r="B23" s="41" t="s">
        <v>224</v>
      </c>
      <c r="C23" s="22" t="s">
        <v>320</v>
      </c>
      <c r="D23" s="23" t="s">
        <v>14</v>
      </c>
      <c r="E23" s="23">
        <v>11960000</v>
      </c>
      <c r="F23" s="23">
        <v>12115022.69938048</v>
      </c>
      <c r="G23" s="40">
        <f t="shared" si="0"/>
        <v>6.9439197840255465E-3</v>
      </c>
    </row>
    <row r="24" spans="2:7" x14ac:dyDescent="0.2">
      <c r="B24" s="39" t="s">
        <v>224</v>
      </c>
      <c r="C24" s="43" t="s">
        <v>321</v>
      </c>
      <c r="D24" s="14" t="s">
        <v>14</v>
      </c>
      <c r="E24" s="14">
        <v>2260000</v>
      </c>
      <c r="F24" s="14">
        <v>2285643.4641510039</v>
      </c>
      <c r="G24" s="38">
        <f t="shared" si="0"/>
        <v>1.3100532507263436E-3</v>
      </c>
    </row>
    <row r="25" spans="2:7" x14ac:dyDescent="0.2">
      <c r="B25" s="41" t="s">
        <v>224</v>
      </c>
      <c r="C25" s="22" t="s">
        <v>322</v>
      </c>
      <c r="D25" s="23" t="s">
        <v>13</v>
      </c>
      <c r="E25" s="23">
        <v>139542.79999999999</v>
      </c>
      <c r="F25" s="23">
        <v>8587103.5608471874</v>
      </c>
      <c r="G25" s="40">
        <f t="shared" si="0"/>
        <v>4.921836284028769E-3</v>
      </c>
    </row>
    <row r="26" spans="2:7" x14ac:dyDescent="0.2">
      <c r="B26" s="39" t="s">
        <v>224</v>
      </c>
      <c r="C26" s="43" t="s">
        <v>323</v>
      </c>
      <c r="D26" s="14" t="s">
        <v>13</v>
      </c>
      <c r="E26" s="14">
        <v>159610.04999999999</v>
      </c>
      <c r="F26" s="14">
        <v>10145685.826288154</v>
      </c>
      <c r="G26" s="38">
        <f t="shared" si="0"/>
        <v>5.815162734715512E-3</v>
      </c>
    </row>
    <row r="27" spans="2:7" x14ac:dyDescent="0.2">
      <c r="B27" s="41" t="s">
        <v>224</v>
      </c>
      <c r="C27" s="22" t="s">
        <v>324</v>
      </c>
      <c r="D27" s="23" t="s">
        <v>13</v>
      </c>
      <c r="E27" s="23">
        <v>217253.49429500001</v>
      </c>
      <c r="F27" s="23">
        <v>13721453.157108797</v>
      </c>
      <c r="G27" s="40">
        <f t="shared" si="0"/>
        <v>7.8646711943923878E-3</v>
      </c>
    </row>
    <row r="28" spans="2:7" x14ac:dyDescent="0.2">
      <c r="B28" s="39" t="s">
        <v>224</v>
      </c>
      <c r="C28" s="43" t="s">
        <v>325</v>
      </c>
      <c r="D28" s="14" t="s">
        <v>14</v>
      </c>
      <c r="E28" s="14">
        <v>10380000</v>
      </c>
      <c r="F28" s="14">
        <v>10528283.478362324</v>
      </c>
      <c r="G28" s="38">
        <f t="shared" si="0"/>
        <v>6.0344547221498727E-3</v>
      </c>
    </row>
    <row r="29" spans="2:7" x14ac:dyDescent="0.2">
      <c r="B29" s="41" t="s">
        <v>224</v>
      </c>
      <c r="C29" s="22" t="s">
        <v>326</v>
      </c>
      <c r="D29" s="23" t="s">
        <v>13</v>
      </c>
      <c r="E29" s="23">
        <v>75781.969095199995</v>
      </c>
      <c r="F29" s="23">
        <v>4723439.3566793967</v>
      </c>
      <c r="G29" s="40">
        <f t="shared" si="0"/>
        <v>2.7073151088002666E-3</v>
      </c>
    </row>
    <row r="30" spans="2:7" x14ac:dyDescent="0.2">
      <c r="B30" s="39" t="s">
        <v>224</v>
      </c>
      <c r="C30" s="43" t="s">
        <v>327</v>
      </c>
      <c r="D30" s="14" t="s">
        <v>13</v>
      </c>
      <c r="E30" s="14">
        <v>215661.92</v>
      </c>
      <c r="F30" s="14">
        <v>13689210.617919302</v>
      </c>
      <c r="G30" s="38">
        <f t="shared" si="0"/>
        <v>7.8461908653562236E-3</v>
      </c>
    </row>
    <row r="31" spans="2:7" x14ac:dyDescent="0.2">
      <c r="B31" s="41" t="s">
        <v>224</v>
      </c>
      <c r="C31" s="22" t="s">
        <v>328</v>
      </c>
      <c r="D31" s="23" t="s">
        <v>13</v>
      </c>
      <c r="E31" s="23">
        <v>47170.04</v>
      </c>
      <c r="F31" s="23">
        <v>2989639.2271136083</v>
      </c>
      <c r="G31" s="40">
        <f t="shared" si="0"/>
        <v>1.7135597259190123E-3</v>
      </c>
    </row>
    <row r="32" spans="2:7" x14ac:dyDescent="0.2">
      <c r="B32" s="39" t="s">
        <v>224</v>
      </c>
      <c r="C32" s="43" t="s">
        <v>329</v>
      </c>
      <c r="D32" s="14" t="s">
        <v>13</v>
      </c>
      <c r="E32" s="14">
        <v>76279.259999999995</v>
      </c>
      <c r="F32" s="14">
        <v>4823701.182496543</v>
      </c>
      <c r="G32" s="38">
        <f t="shared" si="0"/>
        <v>2.7647817841132075E-3</v>
      </c>
    </row>
    <row r="33" spans="2:7" x14ac:dyDescent="0.2">
      <c r="B33" s="41" t="s">
        <v>224</v>
      </c>
      <c r="C33" s="22" t="s">
        <v>330</v>
      </c>
      <c r="D33" s="23" t="s">
        <v>13</v>
      </c>
      <c r="E33" s="23">
        <v>99909.35</v>
      </c>
      <c r="F33" s="23">
        <v>6303785.8781267041</v>
      </c>
      <c r="G33" s="40">
        <f t="shared" si="0"/>
        <v>3.6131160922730481E-3</v>
      </c>
    </row>
    <row r="34" spans="2:7" x14ac:dyDescent="0.2">
      <c r="B34" s="39" t="s">
        <v>224</v>
      </c>
      <c r="C34" s="43" t="s">
        <v>331</v>
      </c>
      <c r="D34" s="14" t="s">
        <v>13</v>
      </c>
      <c r="E34" s="14">
        <v>32420.59</v>
      </c>
      <c r="F34" s="14">
        <v>2039442.0327857728</v>
      </c>
      <c r="G34" s="38">
        <f t="shared" si="0"/>
        <v>1.1689389472261233E-3</v>
      </c>
    </row>
    <row r="35" spans="2:7" x14ac:dyDescent="0.2">
      <c r="B35" s="41" t="s">
        <v>224</v>
      </c>
      <c r="C35" s="22" t="s">
        <v>332</v>
      </c>
      <c r="D35" s="23" t="s">
        <v>13</v>
      </c>
      <c r="E35" s="23">
        <v>54137.29</v>
      </c>
      <c r="F35" s="23">
        <v>3397882.8178169248</v>
      </c>
      <c r="G35" s="40">
        <f t="shared" si="0"/>
        <v>1.9475510948605951E-3</v>
      </c>
    </row>
    <row r="36" spans="2:7" x14ac:dyDescent="0.2">
      <c r="B36" s="39" t="s">
        <v>224</v>
      </c>
      <c r="C36" s="43" t="s">
        <v>333</v>
      </c>
      <c r="D36" s="14" t="s">
        <v>13</v>
      </c>
      <c r="E36" s="14">
        <v>45383.96</v>
      </c>
      <c r="F36" s="14">
        <v>2844211.7585573448</v>
      </c>
      <c r="G36" s="38">
        <f t="shared" si="0"/>
        <v>1.6302056372716812E-3</v>
      </c>
    </row>
    <row r="37" spans="2:7" x14ac:dyDescent="0.2">
      <c r="B37" s="41" t="s">
        <v>224</v>
      </c>
      <c r="C37" s="22" t="s">
        <v>334</v>
      </c>
      <c r="D37" s="23" t="s">
        <v>13</v>
      </c>
      <c r="E37" s="23">
        <v>27901.42</v>
      </c>
      <c r="F37" s="23">
        <v>1744645.7125929019</v>
      </c>
      <c r="G37" s="40">
        <f t="shared" si="0"/>
        <v>9.9997170293446508E-4</v>
      </c>
    </row>
    <row r="38" spans="2:7" x14ac:dyDescent="0.2">
      <c r="B38" s="39" t="s">
        <v>224</v>
      </c>
      <c r="C38" s="43" t="s">
        <v>335</v>
      </c>
      <c r="D38" s="14" t="s">
        <v>13</v>
      </c>
      <c r="E38" s="14">
        <v>62401.03</v>
      </c>
      <c r="F38" s="14">
        <v>3990041.9535970837</v>
      </c>
      <c r="G38" s="38">
        <f t="shared" si="0"/>
        <v>2.2869566114879459E-3</v>
      </c>
    </row>
    <row r="39" spans="2:7" x14ac:dyDescent="0.2">
      <c r="B39" s="41" t="s">
        <v>224</v>
      </c>
      <c r="C39" s="22" t="s">
        <v>336</v>
      </c>
      <c r="D39" s="23" t="s">
        <v>13</v>
      </c>
      <c r="E39" s="23">
        <v>188020.5</v>
      </c>
      <c r="F39" s="23">
        <v>12003021.116919991</v>
      </c>
      <c r="G39" s="40">
        <f t="shared" si="0"/>
        <v>6.8797242786940273E-3</v>
      </c>
    </row>
    <row r="40" spans="2:7" x14ac:dyDescent="0.2">
      <c r="B40" s="39" t="s">
        <v>224</v>
      </c>
      <c r="C40" s="43" t="s">
        <v>337</v>
      </c>
      <c r="D40" s="14" t="s">
        <v>13</v>
      </c>
      <c r="E40" s="14">
        <v>91049.21</v>
      </c>
      <c r="F40" s="14">
        <v>5664684.079441634</v>
      </c>
      <c r="G40" s="38">
        <f t="shared" si="0"/>
        <v>3.2468046346707021E-3</v>
      </c>
    </row>
    <row r="41" spans="2:7" x14ac:dyDescent="0.2">
      <c r="B41" s="41" t="s">
        <v>224</v>
      </c>
      <c r="C41" s="22" t="s">
        <v>338</v>
      </c>
      <c r="D41" s="23" t="s">
        <v>13</v>
      </c>
      <c r="E41" s="23">
        <v>20327.29</v>
      </c>
      <c r="F41" s="23">
        <v>1263655.3646855496</v>
      </c>
      <c r="G41" s="40">
        <f t="shared" si="0"/>
        <v>7.2428436204900499E-4</v>
      </c>
    </row>
    <row r="42" spans="2:7" x14ac:dyDescent="0.2">
      <c r="B42" s="39" t="s">
        <v>224</v>
      </c>
      <c r="C42" s="43" t="s">
        <v>339</v>
      </c>
      <c r="D42" s="14" t="s">
        <v>13</v>
      </c>
      <c r="E42" s="14">
        <v>114646.64</v>
      </c>
      <c r="F42" s="14">
        <v>7114756.5129105039</v>
      </c>
      <c r="G42" s="38">
        <f t="shared" si="0"/>
        <v>4.0779369328833547E-3</v>
      </c>
    </row>
    <row r="43" spans="2:7" x14ac:dyDescent="0.2">
      <c r="B43" s="41" t="s">
        <v>224</v>
      </c>
      <c r="C43" s="22" t="s">
        <v>340</v>
      </c>
      <c r="D43" s="23" t="s">
        <v>13</v>
      </c>
      <c r="E43" s="23">
        <v>41901.410000000003</v>
      </c>
      <c r="F43" s="23">
        <v>2594338.8760712249</v>
      </c>
      <c r="G43" s="40">
        <f t="shared" si="0"/>
        <v>1.4869869826111674E-3</v>
      </c>
    </row>
    <row r="44" spans="2:7" x14ac:dyDescent="0.2">
      <c r="B44" s="39" t="s">
        <v>224</v>
      </c>
      <c r="C44" s="43" t="s">
        <v>341</v>
      </c>
      <c r="D44" s="14" t="s">
        <v>13</v>
      </c>
      <c r="E44" s="14">
        <v>96774.720000000001</v>
      </c>
      <c r="F44" s="14">
        <v>5972538.3017716222</v>
      </c>
      <c r="G44" s="38">
        <f t="shared" si="0"/>
        <v>3.4232562252353919E-3</v>
      </c>
    </row>
    <row r="45" spans="2:7" x14ac:dyDescent="0.2">
      <c r="B45" s="41" t="s">
        <v>224</v>
      </c>
      <c r="C45" s="22" t="s">
        <v>342</v>
      </c>
      <c r="D45" s="23" t="s">
        <v>13</v>
      </c>
      <c r="E45" s="23">
        <v>85385.15</v>
      </c>
      <c r="F45" s="23">
        <v>5256791.1878215121</v>
      </c>
      <c r="G45" s="40">
        <f t="shared" si="0"/>
        <v>3.0130142745396237E-3</v>
      </c>
    </row>
    <row r="46" spans="2:7" x14ac:dyDescent="0.2">
      <c r="B46" s="39" t="s">
        <v>224</v>
      </c>
      <c r="C46" s="43" t="s">
        <v>343</v>
      </c>
      <c r="D46" s="14" t="s">
        <v>13</v>
      </c>
      <c r="E46" s="14">
        <v>252052.6</v>
      </c>
      <c r="F46" s="14">
        <v>16115942.99003322</v>
      </c>
      <c r="G46" s="38">
        <f t="shared" si="0"/>
        <v>9.2371114890640749E-3</v>
      </c>
    </row>
    <row r="47" spans="2:7" x14ac:dyDescent="0.2">
      <c r="B47" s="41" t="s">
        <v>224</v>
      </c>
      <c r="C47" s="22" t="s">
        <v>344</v>
      </c>
      <c r="D47" s="23" t="s">
        <v>13</v>
      </c>
      <c r="E47" s="23">
        <v>251785.99</v>
      </c>
      <c r="F47" s="23">
        <v>16030256.479170008</v>
      </c>
      <c r="G47" s="40">
        <f t="shared" si="0"/>
        <v>9.1879988895443403E-3</v>
      </c>
    </row>
    <row r="48" spans="2:7" x14ac:dyDescent="0.2">
      <c r="B48" s="39" t="s">
        <v>224</v>
      </c>
      <c r="C48" s="43" t="s">
        <v>345</v>
      </c>
      <c r="D48" s="14" t="s">
        <v>13</v>
      </c>
      <c r="E48" s="14">
        <v>152396.43</v>
      </c>
      <c r="F48" s="14">
        <v>9682266.74980128</v>
      </c>
      <c r="G48" s="38">
        <f t="shared" si="0"/>
        <v>5.5495466501763874E-3</v>
      </c>
    </row>
    <row r="49" spans="2:7" x14ac:dyDescent="0.2">
      <c r="B49" s="41" t="s">
        <v>224</v>
      </c>
      <c r="C49" s="22" t="s">
        <v>346</v>
      </c>
      <c r="D49" s="23" t="s">
        <v>13</v>
      </c>
      <c r="E49" s="23">
        <v>161313.93</v>
      </c>
      <c r="F49" s="23">
        <v>10226462.217400964</v>
      </c>
      <c r="G49" s="40">
        <f t="shared" si="0"/>
        <v>5.8614610202613665E-3</v>
      </c>
    </row>
    <row r="50" spans="2:7" x14ac:dyDescent="0.2">
      <c r="B50" s="39" t="s">
        <v>224</v>
      </c>
      <c r="C50" s="43" t="s">
        <v>347</v>
      </c>
      <c r="D50" s="14" t="s">
        <v>13</v>
      </c>
      <c r="E50" s="14">
        <v>67020.759999999995</v>
      </c>
      <c r="F50" s="14">
        <v>4242700.8444646792</v>
      </c>
      <c r="G50" s="38">
        <f t="shared" si="0"/>
        <v>2.4317721115856192E-3</v>
      </c>
    </row>
    <row r="51" spans="2:7" x14ac:dyDescent="0.2">
      <c r="B51" s="41" t="s">
        <v>224</v>
      </c>
      <c r="C51" s="22" t="s">
        <v>348</v>
      </c>
      <c r="D51" s="23" t="s">
        <v>13</v>
      </c>
      <c r="E51" s="23">
        <v>16046.81</v>
      </c>
      <c r="F51" s="23">
        <v>1015126.7095813191</v>
      </c>
      <c r="G51" s="40">
        <f t="shared" si="0"/>
        <v>5.8183617289589862E-4</v>
      </c>
    </row>
    <row r="52" spans="2:7" x14ac:dyDescent="0.2">
      <c r="B52" s="39" t="s">
        <v>224</v>
      </c>
      <c r="C52" s="43" t="s">
        <v>349</v>
      </c>
      <c r="D52" s="14" t="s">
        <v>13</v>
      </c>
      <c r="E52" s="14">
        <v>82770.84</v>
      </c>
      <c r="F52" s="14">
        <v>5217339.9220221266</v>
      </c>
      <c r="G52" s="38">
        <f t="shared" si="0"/>
        <v>2.9904021481006685E-3</v>
      </c>
    </row>
    <row r="53" spans="2:7" x14ac:dyDescent="0.2">
      <c r="B53" s="41" t="s">
        <v>224</v>
      </c>
      <c r="C53" s="22" t="s">
        <v>350</v>
      </c>
      <c r="D53" s="23" t="s">
        <v>13</v>
      </c>
      <c r="E53" s="23">
        <v>103411.95</v>
      </c>
      <c r="F53" s="23">
        <v>6495182.8316585161</v>
      </c>
      <c r="G53" s="40">
        <f t="shared" si="0"/>
        <v>3.7228183293394079E-3</v>
      </c>
    </row>
    <row r="54" spans="2:7" x14ac:dyDescent="0.2">
      <c r="B54" s="39" t="s">
        <v>224</v>
      </c>
      <c r="C54" s="43" t="s">
        <v>351</v>
      </c>
      <c r="D54" s="14" t="s">
        <v>13</v>
      </c>
      <c r="E54" s="14">
        <v>118161.93</v>
      </c>
      <c r="F54" s="14">
        <v>7411016.1194455931</v>
      </c>
      <c r="G54" s="38">
        <f t="shared" si="0"/>
        <v>4.247742883237194E-3</v>
      </c>
    </row>
    <row r="55" spans="2:7" x14ac:dyDescent="0.2">
      <c r="B55" s="41" t="s">
        <v>224</v>
      </c>
      <c r="C55" s="22" t="s">
        <v>352</v>
      </c>
      <c r="D55" s="23" t="s">
        <v>13</v>
      </c>
      <c r="E55" s="23">
        <v>78937.09</v>
      </c>
      <c r="F55" s="23">
        <v>4947332.2925127735</v>
      </c>
      <c r="G55" s="40">
        <f t="shared" si="0"/>
        <v>2.8356429398918625E-3</v>
      </c>
    </row>
    <row r="56" spans="2:7" x14ac:dyDescent="0.2">
      <c r="B56" s="39" t="s">
        <v>224</v>
      </c>
      <c r="C56" s="43" t="s">
        <v>353</v>
      </c>
      <c r="D56" s="14" t="s">
        <v>13</v>
      </c>
      <c r="E56" s="14">
        <v>55273.78</v>
      </c>
      <c r="F56" s="14">
        <v>3461775.9181451881</v>
      </c>
      <c r="G56" s="38">
        <f t="shared" si="0"/>
        <v>1.9841724512081028E-3</v>
      </c>
    </row>
    <row r="57" spans="2:7" x14ac:dyDescent="0.2">
      <c r="B57" s="41" t="s">
        <v>224</v>
      </c>
      <c r="C57" s="22" t="s">
        <v>354</v>
      </c>
      <c r="D57" s="23" t="s">
        <v>13</v>
      </c>
      <c r="E57" s="23">
        <v>51728.34</v>
      </c>
      <c r="F57" s="23">
        <v>3209781.4117490384</v>
      </c>
      <c r="G57" s="40">
        <f t="shared" si="0"/>
        <v>1.8397377537378739E-3</v>
      </c>
    </row>
    <row r="58" spans="2:7" x14ac:dyDescent="0.2">
      <c r="B58" s="39" t="s">
        <v>224</v>
      </c>
      <c r="C58" s="43" t="s">
        <v>355</v>
      </c>
      <c r="D58" s="14" t="s">
        <v>13</v>
      </c>
      <c r="E58" s="14">
        <v>48790.879999999997</v>
      </c>
      <c r="F58" s="14">
        <v>3023187.2455315185</v>
      </c>
      <c r="G58" s="38">
        <f t="shared" si="0"/>
        <v>1.7327883113362641E-3</v>
      </c>
    </row>
    <row r="59" spans="2:7" x14ac:dyDescent="0.2">
      <c r="B59" s="41" t="s">
        <v>224</v>
      </c>
      <c r="C59" s="22" t="s">
        <v>356</v>
      </c>
      <c r="D59" s="23" t="s">
        <v>13</v>
      </c>
      <c r="E59" s="23">
        <v>129149.79</v>
      </c>
      <c r="F59" s="23">
        <v>7990973.0140687758</v>
      </c>
      <c r="G59" s="40">
        <f t="shared" si="0"/>
        <v>4.5801544894211316E-3</v>
      </c>
    </row>
    <row r="60" spans="2:7" x14ac:dyDescent="0.2">
      <c r="B60" s="39" t="s">
        <v>224</v>
      </c>
      <c r="C60" s="43" t="s">
        <v>357</v>
      </c>
      <c r="D60" s="14" t="s">
        <v>13</v>
      </c>
      <c r="E60" s="14">
        <v>26996.26</v>
      </c>
      <c r="F60" s="14">
        <v>1666782.109662395</v>
      </c>
      <c r="G60" s="38">
        <f t="shared" si="0"/>
        <v>9.5534292870424391E-4</v>
      </c>
    </row>
    <row r="61" spans="2:7" x14ac:dyDescent="0.2">
      <c r="B61" s="41" t="s">
        <v>224</v>
      </c>
      <c r="C61" s="22" t="s">
        <v>358</v>
      </c>
      <c r="D61" s="23" t="s">
        <v>13</v>
      </c>
      <c r="E61" s="23">
        <v>44351.81</v>
      </c>
      <c r="F61" s="23">
        <v>2736379.7212765748</v>
      </c>
      <c r="G61" s="40">
        <f t="shared" si="0"/>
        <v>1.5683999737078804E-3</v>
      </c>
    </row>
    <row r="62" spans="2:7" x14ac:dyDescent="0.2">
      <c r="B62" s="39" t="s">
        <v>224</v>
      </c>
      <c r="C62" s="43" t="s">
        <v>359</v>
      </c>
      <c r="D62" s="14" t="s">
        <v>13</v>
      </c>
      <c r="E62" s="14">
        <v>66777.960000000006</v>
      </c>
      <c r="F62" s="14">
        <v>4117067.3370974171</v>
      </c>
      <c r="G62" s="38">
        <f t="shared" si="0"/>
        <v>2.3597632496138907E-3</v>
      </c>
    </row>
    <row r="63" spans="2:7" x14ac:dyDescent="0.2">
      <c r="B63" s="41" t="s">
        <v>224</v>
      </c>
      <c r="C63" s="22" t="s">
        <v>360</v>
      </c>
      <c r="D63" s="23" t="s">
        <v>13</v>
      </c>
      <c r="E63" s="23">
        <v>371574.92</v>
      </c>
      <c r="F63" s="23">
        <v>23694393.124223735</v>
      </c>
      <c r="G63" s="40">
        <f t="shared" si="0"/>
        <v>1.3580821866242947E-2</v>
      </c>
    </row>
    <row r="64" spans="2:7" x14ac:dyDescent="0.2">
      <c r="B64" s="39" t="s">
        <v>224</v>
      </c>
      <c r="C64" s="43" t="s">
        <v>361</v>
      </c>
      <c r="D64" s="14" t="s">
        <v>14</v>
      </c>
      <c r="E64" s="14">
        <v>13110000</v>
      </c>
      <c r="F64" s="14">
        <v>13562921.476451397</v>
      </c>
      <c r="G64" s="38">
        <f t="shared" si="0"/>
        <v>7.7738062161725758E-3</v>
      </c>
    </row>
    <row r="65" spans="2:7" x14ac:dyDescent="0.2">
      <c r="B65" s="41" t="s">
        <v>224</v>
      </c>
      <c r="C65" s="22" t="s">
        <v>362</v>
      </c>
      <c r="D65" s="23" t="s">
        <v>13</v>
      </c>
      <c r="E65" s="23">
        <v>81080.73</v>
      </c>
      <c r="F65" s="23">
        <v>5616338.3823675271</v>
      </c>
      <c r="G65" s="40">
        <f t="shared" si="0"/>
        <v>3.219094522133929E-3</v>
      </c>
    </row>
    <row r="66" spans="2:7" x14ac:dyDescent="0.2">
      <c r="B66" s="39" t="s">
        <v>224</v>
      </c>
      <c r="C66" s="43" t="s">
        <v>363</v>
      </c>
      <c r="D66" s="14" t="s">
        <v>13</v>
      </c>
      <c r="E66" s="14">
        <v>26110.76</v>
      </c>
      <c r="F66" s="14">
        <v>1650707.8540129205</v>
      </c>
      <c r="G66" s="38">
        <f t="shared" si="0"/>
        <v>9.4612971098377054E-4</v>
      </c>
    </row>
    <row r="67" spans="2:7" x14ac:dyDescent="0.2">
      <c r="B67" s="41" t="s">
        <v>224</v>
      </c>
      <c r="C67" s="22" t="s">
        <v>364</v>
      </c>
      <c r="D67" s="23" t="s">
        <v>14</v>
      </c>
      <c r="E67" s="23">
        <v>17390000</v>
      </c>
      <c r="F67" s="23">
        <v>17735031.257140331</v>
      </c>
      <c r="G67" s="40">
        <f t="shared" si="0"/>
        <v>1.0165117926115458E-2</v>
      </c>
    </row>
    <row r="68" spans="2:7" x14ac:dyDescent="0.2">
      <c r="B68" s="39" t="s">
        <v>224</v>
      </c>
      <c r="C68" s="43" t="s">
        <v>365</v>
      </c>
      <c r="D68" s="14" t="s">
        <v>14</v>
      </c>
      <c r="E68" s="14">
        <v>9360000</v>
      </c>
      <c r="F68" s="14">
        <v>9449289.8999263234</v>
      </c>
      <c r="G68" s="38">
        <f t="shared" si="0"/>
        <v>5.416012227896734E-3</v>
      </c>
    </row>
    <row r="69" spans="2:7" x14ac:dyDescent="0.2">
      <c r="B69" s="41" t="s">
        <v>224</v>
      </c>
      <c r="C69" s="22" t="s">
        <v>366</v>
      </c>
      <c r="D69" s="23" t="s">
        <v>13</v>
      </c>
      <c r="E69" s="23">
        <v>49434.91</v>
      </c>
      <c r="F69" s="23">
        <v>3054806.4188781874</v>
      </c>
      <c r="G69" s="40">
        <f t="shared" si="0"/>
        <v>1.7509113482305899E-3</v>
      </c>
    </row>
    <row r="70" spans="2:7" x14ac:dyDescent="0.2">
      <c r="B70" s="39" t="s">
        <v>224</v>
      </c>
      <c r="C70" s="43" t="s">
        <v>367</v>
      </c>
      <c r="D70" s="14" t="s">
        <v>13</v>
      </c>
      <c r="E70" s="14">
        <v>150906.57999999999</v>
      </c>
      <c r="F70" s="14">
        <v>9776388.8657449763</v>
      </c>
      <c r="G70" s="38">
        <f t="shared" si="0"/>
        <v>5.6034942521936085E-3</v>
      </c>
    </row>
    <row r="71" spans="2:7" x14ac:dyDescent="0.2">
      <c r="B71" s="41" t="s">
        <v>224</v>
      </c>
      <c r="C71" s="22" t="s">
        <v>368</v>
      </c>
      <c r="D71" s="23" t="s">
        <v>14</v>
      </c>
      <c r="E71" s="23">
        <v>24520000</v>
      </c>
      <c r="F71" s="23">
        <v>26653911.780821919</v>
      </c>
      <c r="G71" s="40">
        <f t="shared" ref="G71:G124" si="1">F71/$F$168</f>
        <v>1.5277117503542556E-2</v>
      </c>
    </row>
    <row r="72" spans="2:7" x14ac:dyDescent="0.2">
      <c r="B72" s="39" t="s">
        <v>224</v>
      </c>
      <c r="C72" s="43" t="s">
        <v>369</v>
      </c>
      <c r="D72" s="14" t="s">
        <v>14</v>
      </c>
      <c r="E72" s="14">
        <v>12650000</v>
      </c>
      <c r="F72" s="14">
        <v>12904094.409639342</v>
      </c>
      <c r="G72" s="38">
        <f t="shared" si="1"/>
        <v>7.3961889044260867E-3</v>
      </c>
    </row>
    <row r="73" spans="2:7" x14ac:dyDescent="0.2">
      <c r="B73" s="41" t="s">
        <v>224</v>
      </c>
      <c r="C73" s="22" t="s">
        <v>370</v>
      </c>
      <c r="D73" s="23" t="s">
        <v>13</v>
      </c>
      <c r="E73" s="23">
        <v>112856.17</v>
      </c>
      <c r="F73" s="23">
        <v>7010202.1507044248</v>
      </c>
      <c r="G73" s="40">
        <f t="shared" si="1"/>
        <v>4.0180099214163359E-3</v>
      </c>
    </row>
    <row r="74" spans="2:7" x14ac:dyDescent="0.2">
      <c r="B74" s="39" t="s">
        <v>224</v>
      </c>
      <c r="C74" s="43" t="s">
        <v>371</v>
      </c>
      <c r="D74" s="14" t="s">
        <v>14</v>
      </c>
      <c r="E74" s="14">
        <v>16490000</v>
      </c>
      <c r="F74" s="14">
        <v>16633859.480874317</v>
      </c>
      <c r="G74" s="38">
        <f t="shared" si="1"/>
        <v>9.5339636416736182E-3</v>
      </c>
    </row>
    <row r="75" spans="2:7" x14ac:dyDescent="0.2">
      <c r="B75" s="41" t="s">
        <v>224</v>
      </c>
      <c r="C75" s="22" t="s">
        <v>372</v>
      </c>
      <c r="D75" s="23" t="s">
        <v>14</v>
      </c>
      <c r="E75" s="23">
        <v>36560000</v>
      </c>
      <c r="F75" s="23">
        <v>38389445.075654916</v>
      </c>
      <c r="G75" s="40">
        <f t="shared" si="1"/>
        <v>2.2003526842110984E-2</v>
      </c>
    </row>
    <row r="76" spans="2:7" x14ac:dyDescent="0.2">
      <c r="B76" s="39" t="s">
        <v>224</v>
      </c>
      <c r="C76" s="43" t="s">
        <v>373</v>
      </c>
      <c r="D76" s="14" t="s">
        <v>13</v>
      </c>
      <c r="E76" s="14">
        <v>113561.41</v>
      </c>
      <c r="F76" s="14">
        <v>6996539.4283094127</v>
      </c>
      <c r="G76" s="38">
        <f t="shared" si="1"/>
        <v>4.010178912701245E-3</v>
      </c>
    </row>
    <row r="77" spans="2:7" x14ac:dyDescent="0.2">
      <c r="B77" s="41" t="s">
        <v>224</v>
      </c>
      <c r="C77" s="22" t="s">
        <v>374</v>
      </c>
      <c r="D77" s="23" t="s">
        <v>14</v>
      </c>
      <c r="E77" s="23">
        <v>10110000</v>
      </c>
      <c r="F77" s="23">
        <v>10275845.547945205</v>
      </c>
      <c r="G77" s="40">
        <f t="shared" si="1"/>
        <v>5.8897658690822237E-3</v>
      </c>
    </row>
    <row r="78" spans="2:7" x14ac:dyDescent="0.2">
      <c r="B78" s="39" t="s">
        <v>224</v>
      </c>
      <c r="C78" s="43" t="s">
        <v>375</v>
      </c>
      <c r="D78" s="14" t="s">
        <v>14</v>
      </c>
      <c r="E78" s="14">
        <v>8490000</v>
      </c>
      <c r="F78" s="14">
        <v>8626721.555848565</v>
      </c>
      <c r="G78" s="38">
        <f t="shared" si="1"/>
        <v>4.9445439739869198E-3</v>
      </c>
    </row>
    <row r="79" spans="2:7" x14ac:dyDescent="0.2">
      <c r="B79" s="41" t="s">
        <v>224</v>
      </c>
      <c r="C79" s="22" t="s">
        <v>376</v>
      </c>
      <c r="D79" s="23" t="s">
        <v>14</v>
      </c>
      <c r="E79" s="23">
        <v>19910000</v>
      </c>
      <c r="F79" s="23">
        <v>19997393.945360947</v>
      </c>
      <c r="G79" s="40">
        <f t="shared" si="1"/>
        <v>1.1461827426311418E-2</v>
      </c>
    </row>
    <row r="80" spans="2:7" x14ac:dyDescent="0.2">
      <c r="B80" s="39" t="s">
        <v>224</v>
      </c>
      <c r="C80" s="43" t="s">
        <v>377</v>
      </c>
      <c r="D80" s="14" t="s">
        <v>13</v>
      </c>
      <c r="E80" s="14">
        <v>373612.73</v>
      </c>
      <c r="F80" s="14">
        <v>23013983.647241015</v>
      </c>
      <c r="G80" s="38">
        <f t="shared" si="1"/>
        <v>1.319083424957093E-2</v>
      </c>
    </row>
    <row r="81" spans="2:7" x14ac:dyDescent="0.2">
      <c r="B81" s="41" t="s">
        <v>224</v>
      </c>
      <c r="C81" s="22" t="s">
        <v>378</v>
      </c>
      <c r="D81" s="23" t="s">
        <v>14</v>
      </c>
      <c r="E81" s="23">
        <v>52500000</v>
      </c>
      <c r="F81" s="23">
        <v>53528199.504578628</v>
      </c>
      <c r="G81" s="40">
        <f t="shared" si="1"/>
        <v>3.0680547017226573E-2</v>
      </c>
    </row>
    <row r="82" spans="2:7" x14ac:dyDescent="0.2">
      <c r="B82" s="39" t="s">
        <v>224</v>
      </c>
      <c r="C82" s="43" t="s">
        <v>379</v>
      </c>
      <c r="D82" s="14" t="s">
        <v>14</v>
      </c>
      <c r="E82" s="14">
        <v>10200000</v>
      </c>
      <c r="F82" s="14">
        <v>10411715.319874443</v>
      </c>
      <c r="G82" s="38">
        <f t="shared" si="1"/>
        <v>5.9676418104453975E-3</v>
      </c>
    </row>
    <row r="83" spans="2:7" x14ac:dyDescent="0.2">
      <c r="B83" s="41" t="s">
        <v>224</v>
      </c>
      <c r="C83" s="22" t="s">
        <v>380</v>
      </c>
      <c r="D83" s="23" t="s">
        <v>14</v>
      </c>
      <c r="E83" s="23">
        <v>18620000</v>
      </c>
      <c r="F83" s="23">
        <v>18952705.189629495</v>
      </c>
      <c r="G83" s="40">
        <f t="shared" si="1"/>
        <v>1.0863047292003982E-2</v>
      </c>
    </row>
    <row r="84" spans="2:7" x14ac:dyDescent="0.2">
      <c r="B84" s="39" t="s">
        <v>224</v>
      </c>
      <c r="C84" s="43" t="s">
        <v>381</v>
      </c>
      <c r="D84" s="14" t="s">
        <v>13</v>
      </c>
      <c r="E84" s="14">
        <v>323297.90000000002</v>
      </c>
      <c r="F84" s="14">
        <v>20194268.900894936</v>
      </c>
      <c r="G84" s="38">
        <f t="shared" si="1"/>
        <v>1.1574669468182417E-2</v>
      </c>
    </row>
    <row r="85" spans="2:7" x14ac:dyDescent="0.2">
      <c r="B85" s="41" t="s">
        <v>224</v>
      </c>
      <c r="C85" s="22" t="s">
        <v>266</v>
      </c>
      <c r="D85" s="23" t="s">
        <v>14</v>
      </c>
      <c r="E85" s="23">
        <v>9200000</v>
      </c>
      <c r="F85" s="23">
        <v>9324608.7429486606</v>
      </c>
      <c r="G85" s="40">
        <f t="shared" si="1"/>
        <v>5.3445492208421402E-3</v>
      </c>
    </row>
    <row r="86" spans="2:7" x14ac:dyDescent="0.2">
      <c r="B86" s="39" t="s">
        <v>224</v>
      </c>
      <c r="C86" s="43" t="s">
        <v>382</v>
      </c>
      <c r="D86" s="14" t="s">
        <v>13</v>
      </c>
      <c r="E86" s="14">
        <v>318819.25</v>
      </c>
      <c r="F86" s="14">
        <v>19839963.273113951</v>
      </c>
      <c r="G86" s="38">
        <f t="shared" si="1"/>
        <v>1.137159350874028E-2</v>
      </c>
    </row>
    <row r="87" spans="2:7" x14ac:dyDescent="0.2">
      <c r="B87" s="41" t="s">
        <v>224</v>
      </c>
      <c r="C87" s="22" t="s">
        <v>383</v>
      </c>
      <c r="D87" s="23" t="s">
        <v>14</v>
      </c>
      <c r="E87" s="23">
        <v>39750000</v>
      </c>
      <c r="F87" s="23">
        <v>40160699.109052472</v>
      </c>
      <c r="G87" s="40">
        <f t="shared" si="1"/>
        <v>2.3018749531348973E-2</v>
      </c>
    </row>
    <row r="88" spans="2:7" x14ac:dyDescent="0.2">
      <c r="B88" s="39" t="s">
        <v>224</v>
      </c>
      <c r="C88" s="43" t="s">
        <v>267</v>
      </c>
      <c r="D88" s="14" t="s">
        <v>14</v>
      </c>
      <c r="E88" s="14">
        <v>3040000</v>
      </c>
      <c r="F88" s="14">
        <v>3062280.0326794507</v>
      </c>
      <c r="G88" s="38">
        <f t="shared" si="1"/>
        <v>1.7551949699802555E-3</v>
      </c>
    </row>
    <row r="89" spans="2:7" x14ac:dyDescent="0.2">
      <c r="B89" s="41" t="s">
        <v>224</v>
      </c>
      <c r="C89" s="22" t="s">
        <v>268</v>
      </c>
      <c r="D89" s="23" t="s">
        <v>14</v>
      </c>
      <c r="E89" s="23">
        <v>2000000</v>
      </c>
      <c r="F89" s="23">
        <v>2010850.4497699738</v>
      </c>
      <c r="G89" s="40">
        <f t="shared" si="1"/>
        <v>1.1525512223421932E-3</v>
      </c>
    </row>
    <row r="90" spans="2:7" x14ac:dyDescent="0.2">
      <c r="B90" s="39" t="s">
        <v>224</v>
      </c>
      <c r="C90" s="43" t="s">
        <v>384</v>
      </c>
      <c r="D90" s="14" t="s">
        <v>13</v>
      </c>
      <c r="E90" s="14">
        <v>398570.4</v>
      </c>
      <c r="F90" s="14">
        <v>24576472.44165507</v>
      </c>
      <c r="G90" s="38">
        <f t="shared" si="1"/>
        <v>1.4086399790063462E-2</v>
      </c>
    </row>
    <row r="91" spans="2:7" x14ac:dyDescent="0.2">
      <c r="B91" s="41" t="s">
        <v>224</v>
      </c>
      <c r="C91" s="22" t="s">
        <v>269</v>
      </c>
      <c r="D91" s="23" t="s">
        <v>14</v>
      </c>
      <c r="E91" s="23">
        <v>33500000</v>
      </c>
      <c r="F91" s="23">
        <v>34344306.398629576</v>
      </c>
      <c r="G91" s="40">
        <f t="shared" si="1"/>
        <v>1.968499065893408E-2</v>
      </c>
    </row>
    <row r="92" spans="2:7" x14ac:dyDescent="0.2">
      <c r="B92" s="39" t="s">
        <v>224</v>
      </c>
      <c r="C92" s="43" t="s">
        <v>270</v>
      </c>
      <c r="D92" s="14" t="s">
        <v>14</v>
      </c>
      <c r="E92" s="14">
        <v>3070000</v>
      </c>
      <c r="F92" s="14">
        <v>3144157.5659572086</v>
      </c>
      <c r="G92" s="38">
        <f t="shared" si="1"/>
        <v>1.8021243928383495E-3</v>
      </c>
    </row>
    <row r="93" spans="2:7" x14ac:dyDescent="0.2">
      <c r="B93" s="41" t="s">
        <v>224</v>
      </c>
      <c r="C93" s="22" t="s">
        <v>271</v>
      </c>
      <c r="D93" s="23" t="s">
        <v>14</v>
      </c>
      <c r="E93" s="23">
        <v>11590000</v>
      </c>
      <c r="F93" s="23">
        <v>11820500.92122425</v>
      </c>
      <c r="G93" s="40">
        <f t="shared" si="1"/>
        <v>6.7751098979103508E-3</v>
      </c>
    </row>
    <row r="94" spans="2:7" x14ac:dyDescent="0.2">
      <c r="B94" s="39" t="s">
        <v>224</v>
      </c>
      <c r="C94" s="43" t="s">
        <v>385</v>
      </c>
      <c r="D94" s="14" t="s">
        <v>14</v>
      </c>
      <c r="E94" s="14">
        <v>5250000</v>
      </c>
      <c r="F94" s="14">
        <v>5348131.1140313111</v>
      </c>
      <c r="G94" s="38">
        <f t="shared" si="1"/>
        <v>3.0653672198388588E-3</v>
      </c>
    </row>
    <row r="95" spans="2:7" x14ac:dyDescent="0.2">
      <c r="B95" s="41" t="s">
        <v>224</v>
      </c>
      <c r="C95" s="22" t="s">
        <v>273</v>
      </c>
      <c r="D95" s="23" t="s">
        <v>14</v>
      </c>
      <c r="E95" s="23">
        <v>700000</v>
      </c>
      <c r="F95" s="23">
        <v>712000.5777291134</v>
      </c>
      <c r="G95" s="40">
        <f t="shared" si="1"/>
        <v>4.0809456330474992E-4</v>
      </c>
    </row>
    <row r="96" spans="2:7" x14ac:dyDescent="0.2">
      <c r="B96" s="39" t="s">
        <v>224</v>
      </c>
      <c r="C96" s="43" t="s">
        <v>274</v>
      </c>
      <c r="D96" s="14" t="s">
        <v>13</v>
      </c>
      <c r="E96" s="14">
        <v>159362.54999999999</v>
      </c>
      <c r="F96" s="14">
        <v>9945260.8077538442</v>
      </c>
      <c r="G96" s="38">
        <f t="shared" si="1"/>
        <v>5.7002859172345793E-3</v>
      </c>
    </row>
    <row r="97" spans="2:7" x14ac:dyDescent="0.2">
      <c r="B97" s="41" t="s">
        <v>224</v>
      </c>
      <c r="C97" s="22" t="s">
        <v>386</v>
      </c>
      <c r="D97" s="23" t="s">
        <v>14</v>
      </c>
      <c r="E97" s="23">
        <v>11300000</v>
      </c>
      <c r="F97" s="23">
        <v>11447240.640612699</v>
      </c>
      <c r="G97" s="40">
        <f t="shared" si="1"/>
        <v>6.5611697748545342E-3</v>
      </c>
    </row>
    <row r="98" spans="2:7" x14ac:dyDescent="0.2">
      <c r="B98" s="39" t="s">
        <v>224</v>
      </c>
      <c r="C98" s="43" t="s">
        <v>387</v>
      </c>
      <c r="D98" s="14" t="s">
        <v>14</v>
      </c>
      <c r="E98" s="14">
        <v>3050000</v>
      </c>
      <c r="F98" s="14">
        <v>3079211.3800483947</v>
      </c>
      <c r="G98" s="38">
        <f t="shared" si="1"/>
        <v>1.7648994435815663E-3</v>
      </c>
    </row>
    <row r="99" spans="2:7" x14ac:dyDescent="0.2">
      <c r="B99" s="41" t="s">
        <v>224</v>
      </c>
      <c r="C99" s="22" t="s">
        <v>279</v>
      </c>
      <c r="D99" s="23" t="s">
        <v>14</v>
      </c>
      <c r="E99" s="23">
        <v>4700000</v>
      </c>
      <c r="F99" s="23">
        <v>4702374.6941186646</v>
      </c>
      <c r="G99" s="40">
        <f t="shared" si="1"/>
        <v>2.6952415592305435E-3</v>
      </c>
    </row>
    <row r="100" spans="2:7" x14ac:dyDescent="0.2">
      <c r="B100" s="39" t="s">
        <v>224</v>
      </c>
      <c r="C100" s="43" t="s">
        <v>388</v>
      </c>
      <c r="D100" s="14" t="s">
        <v>13</v>
      </c>
      <c r="E100" s="14">
        <v>81298.17</v>
      </c>
      <c r="F100" s="14">
        <v>5001900.3983517401</v>
      </c>
      <c r="G100" s="38">
        <f t="shared" si="1"/>
        <v>2.8669195259218147E-3</v>
      </c>
    </row>
    <row r="101" spans="2:7" x14ac:dyDescent="0.2">
      <c r="B101" s="41" t="s">
        <v>224</v>
      </c>
      <c r="C101" s="22" t="s">
        <v>280</v>
      </c>
      <c r="D101" s="23" t="s">
        <v>14</v>
      </c>
      <c r="E101" s="23">
        <v>16100000</v>
      </c>
      <c r="F101" s="23">
        <v>16943612.500088651</v>
      </c>
      <c r="G101" s="40">
        <f t="shared" si="1"/>
        <v>9.7115035581604482E-3</v>
      </c>
    </row>
    <row r="102" spans="2:7" x14ac:dyDescent="0.2">
      <c r="B102" s="39" t="s">
        <v>224</v>
      </c>
      <c r="C102" s="43" t="s">
        <v>281</v>
      </c>
      <c r="D102" s="14" t="s">
        <v>14</v>
      </c>
      <c r="E102" s="14">
        <v>3000000</v>
      </c>
      <c r="F102" s="14">
        <v>3149805.8918861151</v>
      </c>
      <c r="G102" s="38">
        <f t="shared" si="1"/>
        <v>1.8053618215363876E-3</v>
      </c>
    </row>
    <row r="103" spans="2:7" x14ac:dyDescent="0.2">
      <c r="B103" s="41" t="s">
        <v>224</v>
      </c>
      <c r="C103" s="22" t="s">
        <v>283</v>
      </c>
      <c r="D103" s="23" t="s">
        <v>14</v>
      </c>
      <c r="E103" s="23">
        <v>2350000</v>
      </c>
      <c r="F103" s="23">
        <v>2465056.3099583704</v>
      </c>
      <c r="G103" s="40">
        <f t="shared" si="1"/>
        <v>1.4128866040285875E-3</v>
      </c>
    </row>
    <row r="104" spans="2:7" x14ac:dyDescent="0.2">
      <c r="B104" s="39" t="s">
        <v>224</v>
      </c>
      <c r="C104" s="43" t="s">
        <v>282</v>
      </c>
      <c r="D104" s="14" t="s">
        <v>14</v>
      </c>
      <c r="E104" s="14">
        <v>4400000</v>
      </c>
      <c r="F104" s="14">
        <v>4595917.4331199257</v>
      </c>
      <c r="G104" s="38">
        <f t="shared" si="1"/>
        <v>2.6342238707667723E-3</v>
      </c>
    </row>
    <row r="105" spans="2:7" x14ac:dyDescent="0.2">
      <c r="B105" s="41" t="s">
        <v>224</v>
      </c>
      <c r="C105" s="22" t="s">
        <v>285</v>
      </c>
      <c r="D105" s="23" t="s">
        <v>14</v>
      </c>
      <c r="E105" s="23">
        <v>6750000</v>
      </c>
      <c r="F105" s="23">
        <v>7004257.8339273846</v>
      </c>
      <c r="G105" s="40">
        <f t="shared" si="1"/>
        <v>4.0146028408111377E-3</v>
      </c>
    </row>
    <row r="106" spans="2:7" x14ac:dyDescent="0.2">
      <c r="B106" s="39" t="s">
        <v>224</v>
      </c>
      <c r="C106" s="43" t="s">
        <v>284</v>
      </c>
      <c r="D106" s="14" t="s">
        <v>14</v>
      </c>
      <c r="E106" s="14">
        <v>7000000</v>
      </c>
      <c r="F106" s="14">
        <v>7223893.8032878023</v>
      </c>
      <c r="G106" s="38">
        <f t="shared" si="1"/>
        <v>4.1404907232171209E-3</v>
      </c>
    </row>
    <row r="107" spans="2:7" x14ac:dyDescent="0.2">
      <c r="B107" s="41" t="s">
        <v>224</v>
      </c>
      <c r="C107" s="22" t="s">
        <v>389</v>
      </c>
      <c r="D107" s="23" t="s">
        <v>14</v>
      </c>
      <c r="E107" s="23">
        <v>9600000</v>
      </c>
      <c r="F107" s="23">
        <v>9874543.1281970516</v>
      </c>
      <c r="G107" s="40">
        <f t="shared" si="1"/>
        <v>5.6597529437239389E-3</v>
      </c>
    </row>
    <row r="108" spans="2:7" x14ac:dyDescent="0.2">
      <c r="B108" s="39" t="s">
        <v>224</v>
      </c>
      <c r="C108" s="43" t="s">
        <v>287</v>
      </c>
      <c r="D108" s="14" t="s">
        <v>14</v>
      </c>
      <c r="E108" s="14">
        <v>1650000</v>
      </c>
      <c r="F108" s="14">
        <v>1695248.4599112496</v>
      </c>
      <c r="G108" s="38">
        <f t="shared" si="1"/>
        <v>9.7165887441701018E-4</v>
      </c>
    </row>
    <row r="109" spans="2:7" x14ac:dyDescent="0.2">
      <c r="B109" s="41" t="s">
        <v>224</v>
      </c>
      <c r="C109" s="22" t="s">
        <v>390</v>
      </c>
      <c r="D109" s="23" t="s">
        <v>14</v>
      </c>
      <c r="E109" s="23">
        <v>8700000</v>
      </c>
      <c r="F109" s="23">
        <v>8916709.8381856196</v>
      </c>
      <c r="G109" s="40">
        <f t="shared" si="1"/>
        <v>5.110755414181648E-3</v>
      </c>
    </row>
    <row r="110" spans="2:7" x14ac:dyDescent="0.2">
      <c r="B110" s="39" t="s">
        <v>224</v>
      </c>
      <c r="C110" s="43" t="s">
        <v>391</v>
      </c>
      <c r="D110" s="14" t="s">
        <v>14</v>
      </c>
      <c r="E110" s="14">
        <v>16000000</v>
      </c>
      <c r="F110" s="14">
        <v>16307742.411460936</v>
      </c>
      <c r="G110" s="38">
        <f t="shared" si="1"/>
        <v>9.3470444070671652E-3</v>
      </c>
    </row>
    <row r="111" spans="2:7" x14ac:dyDescent="0.2">
      <c r="B111" s="41" t="s">
        <v>224</v>
      </c>
      <c r="C111" s="22" t="s">
        <v>392</v>
      </c>
      <c r="D111" s="23" t="s">
        <v>14</v>
      </c>
      <c r="E111" s="23">
        <v>18700000</v>
      </c>
      <c r="F111" s="23">
        <v>19016105.419339843</v>
      </c>
      <c r="G111" s="40">
        <f t="shared" si="1"/>
        <v>1.0899386151643094E-2</v>
      </c>
    </row>
    <row r="112" spans="2:7" x14ac:dyDescent="0.2">
      <c r="B112" s="39" t="s">
        <v>224</v>
      </c>
      <c r="C112" s="43" t="s">
        <v>393</v>
      </c>
      <c r="D112" s="14" t="s">
        <v>14</v>
      </c>
      <c r="E112" s="14">
        <v>16950000</v>
      </c>
      <c r="F112" s="14">
        <v>17079638.665353946</v>
      </c>
      <c r="G112" s="38">
        <f t="shared" si="1"/>
        <v>9.7894691388753004E-3</v>
      </c>
    </row>
    <row r="113" spans="2:7" x14ac:dyDescent="0.2">
      <c r="B113" s="41" t="s">
        <v>224</v>
      </c>
      <c r="C113" s="22" t="s">
        <v>394</v>
      </c>
      <c r="D113" s="23" t="s">
        <v>14</v>
      </c>
      <c r="E113" s="23">
        <v>3000000</v>
      </c>
      <c r="F113" s="23">
        <v>3009152.9249578747</v>
      </c>
      <c r="G113" s="40">
        <f t="shared" si="1"/>
        <v>1.7247443151585545E-3</v>
      </c>
    </row>
    <row r="114" spans="2:7" x14ac:dyDescent="0.2">
      <c r="B114" s="39" t="s">
        <v>224</v>
      </c>
      <c r="C114" s="43" t="s">
        <v>395</v>
      </c>
      <c r="D114" s="14" t="s">
        <v>13</v>
      </c>
      <c r="E114" s="14">
        <v>48797.63</v>
      </c>
      <c r="F114" s="14">
        <v>3002222.4686614433</v>
      </c>
      <c r="G114" s="38">
        <f t="shared" si="1"/>
        <v>1.7207720128539475E-3</v>
      </c>
    </row>
    <row r="115" spans="2:7" x14ac:dyDescent="0.2">
      <c r="B115" s="41" t="s">
        <v>224</v>
      </c>
      <c r="C115" s="22" t="s">
        <v>396</v>
      </c>
      <c r="D115" s="23" t="s">
        <v>13</v>
      </c>
      <c r="E115" s="23">
        <v>71876.7</v>
      </c>
      <c r="F115" s="23">
        <v>4565983.1416700352</v>
      </c>
      <c r="G115" s="40">
        <f t="shared" si="1"/>
        <v>2.6170665509847543E-3</v>
      </c>
    </row>
    <row r="116" spans="2:7" x14ac:dyDescent="0.2">
      <c r="B116" s="39" t="s">
        <v>224</v>
      </c>
      <c r="C116" s="43" t="s">
        <v>397</v>
      </c>
      <c r="D116" s="14" t="s">
        <v>13</v>
      </c>
      <c r="E116" s="14">
        <v>141337.57999999999</v>
      </c>
      <c r="F116" s="14">
        <v>8871715.2788386066</v>
      </c>
      <c r="G116" s="38">
        <f t="shared" si="1"/>
        <v>5.084966060040429E-3</v>
      </c>
    </row>
    <row r="117" spans="2:7" x14ac:dyDescent="0.2">
      <c r="B117" s="41" t="s">
        <v>224</v>
      </c>
      <c r="C117" s="22" t="s">
        <v>398</v>
      </c>
      <c r="D117" s="23" t="s">
        <v>13</v>
      </c>
      <c r="E117" s="23">
        <v>126378.66</v>
      </c>
      <c r="F117" s="23">
        <v>7842877.4138467228</v>
      </c>
      <c r="G117" s="40">
        <f t="shared" si="1"/>
        <v>4.495271118268915E-3</v>
      </c>
    </row>
    <row r="118" spans="2:7" x14ac:dyDescent="0.2">
      <c r="B118" s="39" t="s">
        <v>224</v>
      </c>
      <c r="C118" s="43" t="s">
        <v>399</v>
      </c>
      <c r="D118" s="14" t="s">
        <v>13</v>
      </c>
      <c r="E118" s="14">
        <v>151955.18</v>
      </c>
      <c r="F118" s="14">
        <v>9985151.519097263</v>
      </c>
      <c r="G118" s="38">
        <f t="shared" si="1"/>
        <v>5.7231499189430183E-3</v>
      </c>
    </row>
    <row r="119" spans="2:7" x14ac:dyDescent="0.2">
      <c r="B119" s="41" t="s">
        <v>224</v>
      </c>
      <c r="C119" s="22" t="s">
        <v>400</v>
      </c>
      <c r="D119" s="23" t="s">
        <v>13</v>
      </c>
      <c r="E119" s="23">
        <v>42279.86</v>
      </c>
      <c r="F119" s="23">
        <v>2678631.7365574017</v>
      </c>
      <c r="G119" s="40">
        <f t="shared" si="1"/>
        <v>1.5353007890402713E-3</v>
      </c>
    </row>
    <row r="120" spans="2:7" x14ac:dyDescent="0.2">
      <c r="B120" s="39" t="s">
        <v>224</v>
      </c>
      <c r="C120" s="43" t="s">
        <v>401</v>
      </c>
      <c r="D120" s="14" t="s">
        <v>13</v>
      </c>
      <c r="E120" s="14">
        <v>34966.629999999997</v>
      </c>
      <c r="F120" s="14">
        <v>2192195.7372084078</v>
      </c>
      <c r="G120" s="38">
        <f t="shared" si="1"/>
        <v>1.2564921855933752E-3</v>
      </c>
    </row>
    <row r="121" spans="2:7" x14ac:dyDescent="0.2">
      <c r="B121" s="41" t="s">
        <v>224</v>
      </c>
      <c r="C121" s="22" t="s">
        <v>402</v>
      </c>
      <c r="D121" s="23" t="s">
        <v>13</v>
      </c>
      <c r="E121" s="23">
        <v>76919.070000000007</v>
      </c>
      <c r="F121" s="23">
        <v>4762837.7117547207</v>
      </c>
      <c r="G121" s="40">
        <f t="shared" si="1"/>
        <v>2.7298969086081691E-3</v>
      </c>
    </row>
    <row r="122" spans="2:7" x14ac:dyDescent="0.2">
      <c r="B122" s="39" t="s">
        <v>224</v>
      </c>
      <c r="C122" s="43" t="s">
        <v>403</v>
      </c>
      <c r="D122" s="14" t="s">
        <v>13</v>
      </c>
      <c r="E122" s="14">
        <v>170010.37</v>
      </c>
      <c r="F122" s="14">
        <v>10839903.494252453</v>
      </c>
      <c r="G122" s="38">
        <f t="shared" si="1"/>
        <v>6.2130647377587151E-3</v>
      </c>
    </row>
    <row r="123" spans="2:7" x14ac:dyDescent="0.2">
      <c r="B123" s="41" t="s">
        <v>224</v>
      </c>
      <c r="C123" s="22" t="s">
        <v>404</v>
      </c>
      <c r="D123" s="23" t="s">
        <v>13</v>
      </c>
      <c r="E123" s="23">
        <v>99519.74</v>
      </c>
      <c r="F123" s="23">
        <v>6283761.8713111756</v>
      </c>
      <c r="G123" s="40">
        <f t="shared" si="1"/>
        <v>3.6016390112528929E-3</v>
      </c>
    </row>
    <row r="124" spans="2:7" x14ac:dyDescent="0.2">
      <c r="B124" s="39" t="s">
        <v>224</v>
      </c>
      <c r="C124" s="43" t="s">
        <v>405</v>
      </c>
      <c r="D124" s="14" t="s">
        <v>13</v>
      </c>
      <c r="E124" s="14">
        <v>66131.460000000006</v>
      </c>
      <c r="F124" s="14">
        <v>4133486.5821648343</v>
      </c>
      <c r="G124" s="38">
        <f t="shared" si="1"/>
        <v>2.3691742035585523E-3</v>
      </c>
    </row>
    <row r="125" spans="2:7" x14ac:dyDescent="0.2">
      <c r="B125" s="97" t="s">
        <v>221</v>
      </c>
      <c r="C125" s="98"/>
      <c r="D125" s="17"/>
      <c r="E125" s="18"/>
      <c r="F125" s="24">
        <f>SUM(F6:F124)</f>
        <v>1033752585.283702</v>
      </c>
      <c r="G125" s="31">
        <f>SUM(G6:G124)</f>
        <v>0.59251189261957626</v>
      </c>
    </row>
    <row r="126" spans="2:7" ht="9.75" customHeight="1" x14ac:dyDescent="0.2">
      <c r="B126" s="19"/>
      <c r="C126" s="15"/>
      <c r="D126" s="15"/>
      <c r="E126" s="15"/>
      <c r="F126" s="16"/>
      <c r="G126" s="16"/>
    </row>
    <row r="127" spans="2:7" x14ac:dyDescent="0.2">
      <c r="B127" s="95" t="s">
        <v>406</v>
      </c>
      <c r="C127" s="95"/>
      <c r="D127" s="95"/>
      <c r="E127" s="95"/>
      <c r="F127" s="95"/>
      <c r="G127" s="95"/>
    </row>
    <row r="128" spans="2:7" ht="19.899999999999999" customHeight="1" x14ac:dyDescent="0.2">
      <c r="B128" s="39" t="s">
        <v>300</v>
      </c>
      <c r="C128" s="43" t="s">
        <v>38</v>
      </c>
      <c r="D128" s="14" t="s">
        <v>227</v>
      </c>
      <c r="E128" s="14">
        <v>3000000</v>
      </c>
      <c r="F128" s="14">
        <v>3006315.0562357553</v>
      </c>
      <c r="G128" s="38">
        <f>F128/$F$168</f>
        <v>1.7231177451344636E-3</v>
      </c>
    </row>
    <row r="129" spans="2:7" ht="15" customHeight="1" x14ac:dyDescent="0.2">
      <c r="B129" s="103" t="s">
        <v>301</v>
      </c>
      <c r="C129" s="22" t="s">
        <v>39</v>
      </c>
      <c r="D129" s="23" t="s">
        <v>227</v>
      </c>
      <c r="E129" s="23">
        <v>15750000</v>
      </c>
      <c r="F129" s="23">
        <v>15756904.10958904</v>
      </c>
      <c r="G129" s="102">
        <f>SUM(F129:F134)/$F$168</f>
        <v>3.9628715328603743E-2</v>
      </c>
    </row>
    <row r="130" spans="2:7" x14ac:dyDescent="0.2">
      <c r="B130" s="103"/>
      <c r="C130" s="22" t="s">
        <v>40</v>
      </c>
      <c r="D130" s="23" t="s">
        <v>227</v>
      </c>
      <c r="E130" s="23">
        <v>15000000</v>
      </c>
      <c r="F130" s="23">
        <v>15020547.94520548</v>
      </c>
      <c r="G130" s="102"/>
    </row>
    <row r="131" spans="2:7" x14ac:dyDescent="0.2">
      <c r="B131" s="103"/>
      <c r="C131" s="22" t="s">
        <v>41</v>
      </c>
      <c r="D131" s="23" t="s">
        <v>227</v>
      </c>
      <c r="E131" s="23">
        <v>5220000</v>
      </c>
      <c r="F131" s="23">
        <v>5227880.0547945201</v>
      </c>
      <c r="G131" s="102"/>
    </row>
    <row r="132" spans="2:7" x14ac:dyDescent="0.2">
      <c r="B132" s="103"/>
      <c r="C132" s="22" t="s">
        <v>42</v>
      </c>
      <c r="D132" s="23" t="s">
        <v>227</v>
      </c>
      <c r="E132" s="23">
        <v>11070000</v>
      </c>
      <c r="F132" s="23">
        <v>11097432.369863013</v>
      </c>
      <c r="G132" s="102"/>
    </row>
    <row r="133" spans="2:7" x14ac:dyDescent="0.2">
      <c r="B133" s="103"/>
      <c r="C133" s="22" t="s">
        <v>43</v>
      </c>
      <c r="D133" s="23" t="s">
        <v>227</v>
      </c>
      <c r="E133" s="23">
        <v>17000000</v>
      </c>
      <c r="F133" s="23">
        <v>17025616.438356165</v>
      </c>
      <c r="G133" s="102"/>
    </row>
    <row r="134" spans="2:7" x14ac:dyDescent="0.2">
      <c r="B134" s="103"/>
      <c r="C134" s="22" t="s">
        <v>44</v>
      </c>
      <c r="D134" s="23" t="s">
        <v>227</v>
      </c>
      <c r="E134" s="23">
        <v>5000000</v>
      </c>
      <c r="F134" s="23">
        <v>5011643.8356164386</v>
      </c>
      <c r="G134" s="102"/>
    </row>
    <row r="135" spans="2:7" ht="13.15" customHeight="1" x14ac:dyDescent="0.2">
      <c r="B135" s="105" t="s">
        <v>298</v>
      </c>
      <c r="C135" s="43" t="s">
        <v>45</v>
      </c>
      <c r="D135" s="14" t="s">
        <v>227</v>
      </c>
      <c r="E135" s="14">
        <v>12300000</v>
      </c>
      <c r="F135" s="14">
        <v>12300909.863013698</v>
      </c>
      <c r="G135" s="110">
        <f>SUM(F135:F137)/$F$168</f>
        <v>2.6668475709891393E-2</v>
      </c>
    </row>
    <row r="136" spans="2:7" ht="13.15" customHeight="1" x14ac:dyDescent="0.2">
      <c r="B136" s="105"/>
      <c r="C136" s="43" t="s">
        <v>46</v>
      </c>
      <c r="D136" s="14" t="s">
        <v>227</v>
      </c>
      <c r="E136" s="14">
        <v>9225000</v>
      </c>
      <c r="F136" s="14">
        <v>9225530.7534246575</v>
      </c>
      <c r="G136" s="110"/>
    </row>
    <row r="137" spans="2:7" ht="20.25" customHeight="1" x14ac:dyDescent="0.2">
      <c r="B137" s="105"/>
      <c r="C137" s="43" t="s">
        <v>47</v>
      </c>
      <c r="D137" s="14" t="s">
        <v>227</v>
      </c>
      <c r="E137" s="14">
        <v>25000000</v>
      </c>
      <c r="F137" s="14">
        <v>25001917.80821918</v>
      </c>
      <c r="G137" s="110"/>
    </row>
    <row r="138" spans="2:7" ht="22.5" x14ac:dyDescent="0.2">
      <c r="B138" s="41" t="s">
        <v>302</v>
      </c>
      <c r="C138" s="22" t="s">
        <v>48</v>
      </c>
      <c r="D138" s="23" t="s">
        <v>227</v>
      </c>
      <c r="E138" s="23">
        <v>5000000</v>
      </c>
      <c r="F138" s="23">
        <v>5006430.9765759744</v>
      </c>
      <c r="G138" s="40">
        <f>F138/$F$168</f>
        <v>2.8695162995758952E-3</v>
      </c>
    </row>
    <row r="139" spans="2:7" x14ac:dyDescent="0.2">
      <c r="B139" s="97" t="s">
        <v>242</v>
      </c>
      <c r="C139" s="98"/>
      <c r="D139" s="17"/>
      <c r="E139" s="17"/>
      <c r="F139" s="24">
        <f>SUM(F128:F138)</f>
        <v>123681129.21089393</v>
      </c>
      <c r="G139" s="25">
        <f>SUM(G128:G138)</f>
        <v>7.0889825083205502E-2</v>
      </c>
    </row>
    <row r="140" spans="2:7" x14ac:dyDescent="0.2">
      <c r="B140" s="36"/>
      <c r="C140" s="37"/>
      <c r="D140" s="17"/>
      <c r="E140" s="17"/>
      <c r="F140" s="18"/>
      <c r="G140" s="18"/>
    </row>
    <row r="141" spans="2:7" x14ac:dyDescent="0.2">
      <c r="B141" s="95" t="s">
        <v>243</v>
      </c>
      <c r="C141" s="95"/>
      <c r="D141" s="95"/>
      <c r="E141" s="95"/>
      <c r="F141" s="95"/>
      <c r="G141" s="95"/>
    </row>
    <row r="142" spans="2:7" x14ac:dyDescent="0.2">
      <c r="B142" s="22" t="s">
        <v>245</v>
      </c>
      <c r="C142" s="22" t="s">
        <v>244</v>
      </c>
      <c r="D142" s="23" t="s">
        <v>227</v>
      </c>
      <c r="E142" s="23">
        <v>1548</v>
      </c>
      <c r="F142" s="23">
        <v>28103243.399999999</v>
      </c>
      <c r="G142" s="40">
        <f>F142/$F$168</f>
        <v>1.6107825192149618E-2</v>
      </c>
    </row>
    <row r="143" spans="2:7" x14ac:dyDescent="0.2">
      <c r="B143" s="99" t="s">
        <v>251</v>
      </c>
      <c r="C143" s="100"/>
      <c r="D143" s="15"/>
      <c r="E143" s="15"/>
      <c r="F143" s="27">
        <f>F142</f>
        <v>28103243.399999999</v>
      </c>
      <c r="G143" s="31">
        <f>G142</f>
        <v>1.6107825192149618E-2</v>
      </c>
    </row>
    <row r="144" spans="2:7" x14ac:dyDescent="0.2">
      <c r="B144" s="36"/>
      <c r="C144" s="37"/>
      <c r="D144" s="17"/>
      <c r="E144" s="17"/>
      <c r="F144" s="18"/>
      <c r="G144" s="18"/>
    </row>
    <row r="145" spans="2:7" ht="11.25" customHeight="1" x14ac:dyDescent="0.2">
      <c r="B145" s="95" t="s">
        <v>259</v>
      </c>
      <c r="C145" s="95"/>
      <c r="D145" s="95"/>
      <c r="E145" s="95"/>
      <c r="F145" s="95"/>
      <c r="G145" s="95"/>
    </row>
    <row r="146" spans="2:7" ht="22.5" x14ac:dyDescent="0.2">
      <c r="B146" s="39" t="s">
        <v>294</v>
      </c>
      <c r="C146" s="43" t="s">
        <v>260</v>
      </c>
      <c r="D146" s="14" t="s">
        <v>227</v>
      </c>
      <c r="E146" s="14">
        <v>1756.951100000002</v>
      </c>
      <c r="F146" s="14">
        <v>205616.69001344024</v>
      </c>
      <c r="G146" s="38">
        <f t="shared" ref="G146:G147" si="2">F146/$F$168</f>
        <v>1.1785250734884613E-4</v>
      </c>
    </row>
    <row r="147" spans="2:7" ht="22.5" x14ac:dyDescent="0.2">
      <c r="B147" s="41" t="s">
        <v>295</v>
      </c>
      <c r="C147" s="22" t="s">
        <v>260</v>
      </c>
      <c r="D147" s="23" t="s">
        <v>227</v>
      </c>
      <c r="E147" s="23">
        <v>162740.23560000001</v>
      </c>
      <c r="F147" s="23">
        <v>21004214.973926041</v>
      </c>
      <c r="G147" s="40">
        <f t="shared" si="2"/>
        <v>1.2038903064773376E-2</v>
      </c>
    </row>
    <row r="148" spans="2:7" ht="11.25" customHeight="1" x14ac:dyDescent="0.2">
      <c r="B148" s="99" t="s">
        <v>261</v>
      </c>
      <c r="C148" s="100"/>
      <c r="D148" s="15"/>
      <c r="E148" s="15"/>
      <c r="F148" s="27">
        <f>SUM(F146:F147)</f>
        <v>21209831.66393948</v>
      </c>
      <c r="G148" s="31">
        <f>SUM(G146:G147)</f>
        <v>1.2156755572122223E-2</v>
      </c>
    </row>
    <row r="149" spans="2:7" ht="11.25" customHeight="1" x14ac:dyDescent="0.2">
      <c r="B149" s="96" t="s">
        <v>292</v>
      </c>
      <c r="C149" s="96"/>
      <c r="D149" s="28"/>
      <c r="E149" s="28"/>
      <c r="F149" s="20">
        <f>F125+F139+F143+F148</f>
        <v>1206746789.5585356</v>
      </c>
      <c r="G149" s="21">
        <f>G125+G139+G143+G148</f>
        <v>0.69166629846705363</v>
      </c>
    </row>
    <row r="150" spans="2:7" x14ac:dyDescent="0.2">
      <c r="B150" s="14"/>
      <c r="C150" s="43"/>
      <c r="D150" s="14"/>
      <c r="E150" s="14"/>
      <c r="F150" s="14"/>
      <c r="G150" s="14"/>
    </row>
    <row r="151" spans="2:7" ht="11.25" customHeight="1" x14ac:dyDescent="0.2">
      <c r="B151" s="96" t="s">
        <v>253</v>
      </c>
      <c r="C151" s="96"/>
      <c r="D151" s="96"/>
      <c r="E151" s="96"/>
      <c r="F151" s="96"/>
      <c r="G151" s="96"/>
    </row>
    <row r="152" spans="2:7" ht="11.25" customHeight="1" x14ac:dyDescent="0.2">
      <c r="B152" s="95" t="s">
        <v>259</v>
      </c>
      <c r="C152" s="95"/>
      <c r="D152" s="95"/>
      <c r="E152" s="95"/>
      <c r="F152" s="95"/>
      <c r="G152" s="95"/>
    </row>
    <row r="153" spans="2:7" ht="33.75" x14ac:dyDescent="0.2">
      <c r="B153" s="39" t="s">
        <v>49</v>
      </c>
      <c r="C153" s="43" t="s">
        <v>260</v>
      </c>
      <c r="D153" s="14" t="s">
        <v>241</v>
      </c>
      <c r="E153" s="14">
        <v>5095</v>
      </c>
      <c r="F153" s="14">
        <v>14827728.208125001</v>
      </c>
      <c r="G153" s="38">
        <f t="shared" ref="G153:G162" si="3">F153/$F$168</f>
        <v>8.4987505026976138E-3</v>
      </c>
    </row>
    <row r="154" spans="2:7" ht="22.5" x14ac:dyDescent="0.2">
      <c r="B154" s="41" t="s">
        <v>50</v>
      </c>
      <c r="C154" s="22" t="s">
        <v>260</v>
      </c>
      <c r="D154" s="23" t="s">
        <v>256</v>
      </c>
      <c r="E154" s="23">
        <v>7800</v>
      </c>
      <c r="F154" s="23">
        <v>44176573.989600003</v>
      </c>
      <c r="G154" s="40">
        <f t="shared" si="3"/>
        <v>2.5320512699702858E-2</v>
      </c>
    </row>
    <row r="155" spans="2:7" ht="33.75" x14ac:dyDescent="0.2">
      <c r="B155" s="39" t="s">
        <v>51</v>
      </c>
      <c r="C155" s="43" t="s">
        <v>260</v>
      </c>
      <c r="D155" s="14" t="s">
        <v>256</v>
      </c>
      <c r="E155" s="14">
        <v>10800</v>
      </c>
      <c r="F155" s="14">
        <v>63060831.417600006</v>
      </c>
      <c r="G155" s="38">
        <f t="shared" si="3"/>
        <v>3.6144328058102984E-2</v>
      </c>
    </row>
    <row r="156" spans="2:7" ht="33.75" x14ac:dyDescent="0.2">
      <c r="B156" s="41" t="s">
        <v>52</v>
      </c>
      <c r="C156" s="22" t="s">
        <v>260</v>
      </c>
      <c r="D156" s="23" t="s">
        <v>256</v>
      </c>
      <c r="E156" s="23">
        <v>15440</v>
      </c>
      <c r="F156" s="23">
        <v>64908553.580160007</v>
      </c>
      <c r="G156" s="40">
        <f t="shared" si="3"/>
        <v>3.720337968337472E-2</v>
      </c>
    </row>
    <row r="157" spans="2:7" ht="33.75" x14ac:dyDescent="0.2">
      <c r="B157" s="39" t="s">
        <v>53</v>
      </c>
      <c r="C157" s="43" t="s">
        <v>260</v>
      </c>
      <c r="D157" s="14" t="s">
        <v>256</v>
      </c>
      <c r="E157" s="14">
        <v>13810</v>
      </c>
      <c r="F157" s="14">
        <v>43146318.179439999</v>
      </c>
      <c r="G157" s="38">
        <f t="shared" si="3"/>
        <v>2.4730005039891114E-2</v>
      </c>
    </row>
    <row r="158" spans="2:7" ht="22.5" x14ac:dyDescent="0.2">
      <c r="B158" s="41" t="s">
        <v>54</v>
      </c>
      <c r="C158" s="22" t="s">
        <v>260</v>
      </c>
      <c r="D158" s="23" t="s">
        <v>256</v>
      </c>
      <c r="E158" s="23">
        <v>2909</v>
      </c>
      <c r="F158" s="23">
        <v>70713772.321919993</v>
      </c>
      <c r="G158" s="40">
        <f t="shared" si="3"/>
        <v>4.0530734016236546E-2</v>
      </c>
    </row>
    <row r="159" spans="2:7" ht="33.75" x14ac:dyDescent="0.2">
      <c r="B159" s="39" t="s">
        <v>55</v>
      </c>
      <c r="C159" s="43" t="s">
        <v>260</v>
      </c>
      <c r="D159" s="14" t="s">
        <v>256</v>
      </c>
      <c r="E159" s="14">
        <v>22885</v>
      </c>
      <c r="F159" s="14">
        <v>70403881.952480003</v>
      </c>
      <c r="G159" s="38">
        <f t="shared" si="3"/>
        <v>4.0353115375262531E-2</v>
      </c>
    </row>
    <row r="160" spans="2:7" ht="22.5" x14ac:dyDescent="0.2">
      <c r="B160" s="41" t="s">
        <v>56</v>
      </c>
      <c r="C160" s="22" t="s">
        <v>260</v>
      </c>
      <c r="D160" s="23" t="s">
        <v>256</v>
      </c>
      <c r="E160" s="23">
        <v>9875</v>
      </c>
      <c r="F160" s="23">
        <v>46745535.322999999</v>
      </c>
      <c r="G160" s="40">
        <f t="shared" si="3"/>
        <v>2.6792954136259563E-2</v>
      </c>
    </row>
    <row r="161" spans="2:8" ht="22.5" x14ac:dyDescent="0.2">
      <c r="B161" s="39" t="s">
        <v>57</v>
      </c>
      <c r="C161" s="43" t="s">
        <v>260</v>
      </c>
      <c r="D161" s="14" t="s">
        <v>256</v>
      </c>
      <c r="E161" s="14">
        <v>769</v>
      </c>
      <c r="F161" s="14">
        <v>20341404.974924002</v>
      </c>
      <c r="G161" s="38">
        <f t="shared" si="3"/>
        <v>1.1659002871490571E-2</v>
      </c>
    </row>
    <row r="162" spans="2:8" ht="33.75" x14ac:dyDescent="0.2">
      <c r="B162" s="41" t="s">
        <v>58</v>
      </c>
      <c r="C162" s="22" t="s">
        <v>260</v>
      </c>
      <c r="D162" s="23" t="s">
        <v>256</v>
      </c>
      <c r="E162" s="23">
        <v>29075</v>
      </c>
      <c r="F162" s="23">
        <v>71583428.744800001</v>
      </c>
      <c r="G162" s="40">
        <f t="shared" si="3"/>
        <v>4.1029191558577774E-2</v>
      </c>
    </row>
    <row r="163" spans="2:8" ht="11.25" customHeight="1" x14ac:dyDescent="0.2">
      <c r="B163" s="99" t="s">
        <v>261</v>
      </c>
      <c r="C163" s="100"/>
      <c r="D163" s="15"/>
      <c r="E163" s="15"/>
      <c r="F163" s="27">
        <f>SUM(F153:F162)</f>
        <v>509908028.69204903</v>
      </c>
      <c r="G163" s="31">
        <f>SUM(G153:G162)</f>
        <v>0.29226197394159625</v>
      </c>
    </row>
    <row r="164" spans="2:8" ht="11.25" customHeight="1" x14ac:dyDescent="0.2">
      <c r="B164" s="96" t="s">
        <v>262</v>
      </c>
      <c r="C164" s="96"/>
      <c r="D164" s="28"/>
      <c r="E164" s="28"/>
      <c r="F164" s="20">
        <f>F163</f>
        <v>509908028.69204903</v>
      </c>
      <c r="G164" s="30">
        <f>G163</f>
        <v>0.29226197394159625</v>
      </c>
    </row>
    <row r="165" spans="2:8" ht="11.25" customHeight="1" x14ac:dyDescent="0.2">
      <c r="B165" s="96" t="s">
        <v>263</v>
      </c>
      <c r="C165" s="96"/>
      <c r="D165" s="28"/>
      <c r="E165" s="28"/>
      <c r="F165" s="20">
        <f>F149+F164</f>
        <v>1716654818.2505846</v>
      </c>
      <c r="G165" s="30">
        <f>G149+G164</f>
        <v>0.98392827240864988</v>
      </c>
    </row>
    <row r="166" spans="2:8" x14ac:dyDescent="0.2">
      <c r="B166" s="43" t="s">
        <v>264</v>
      </c>
      <c r="C166" s="42"/>
      <c r="D166" s="14"/>
      <c r="E166" s="14"/>
      <c r="F166" s="14">
        <v>155781.44573199999</v>
      </c>
      <c r="G166" s="38">
        <f t="shared" ref="G166:G167" si="4">F166/$F$168</f>
        <v>8.9288636913396199E-5</v>
      </c>
    </row>
    <row r="167" spans="2:8" ht="12.75" customHeight="1" x14ac:dyDescent="0.2">
      <c r="B167" s="43" t="s">
        <v>265</v>
      </c>
      <c r="C167" s="42"/>
      <c r="D167" s="14"/>
      <c r="E167" s="14"/>
      <c r="F167" s="14">
        <v>27884482.647668496</v>
      </c>
      <c r="G167" s="38">
        <f t="shared" si="4"/>
        <v>1.5982438954436608E-2</v>
      </c>
    </row>
    <row r="168" spans="2:8" x14ac:dyDescent="0.2">
      <c r="B168" s="96" t="s">
        <v>257</v>
      </c>
      <c r="C168" s="96"/>
      <c r="D168" s="28"/>
      <c r="E168" s="28"/>
      <c r="F168" s="20">
        <f>F165+F166+F167</f>
        <v>1744695082.3439853</v>
      </c>
      <c r="G168" s="30">
        <f t="shared" ref="G168:H168" si="5">G165+G166+G167</f>
        <v>0.99999999999999989</v>
      </c>
      <c r="H168" s="7">
        <f t="shared" si="5"/>
        <v>0</v>
      </c>
    </row>
    <row r="169" spans="2:8" x14ac:dyDescent="0.2">
      <c r="B169" s="11"/>
      <c r="C169" s="12"/>
      <c r="D169" s="12"/>
      <c r="E169" s="12"/>
      <c r="F169" s="12"/>
      <c r="G169" s="12"/>
    </row>
    <row r="170" spans="2:8" x14ac:dyDescent="0.2">
      <c r="B170" s="13" t="s">
        <v>10</v>
      </c>
    </row>
    <row r="171" spans="2:8" x14ac:dyDescent="0.2">
      <c r="B171" s="9"/>
    </row>
  </sheetData>
  <mergeCells count="21">
    <mergeCell ref="B165:C165"/>
    <mergeCell ref="B168:C168"/>
    <mergeCell ref="B143:C143"/>
    <mergeCell ref="B149:C149"/>
    <mergeCell ref="B151:G151"/>
    <mergeCell ref="B152:G152"/>
    <mergeCell ref="B163:C163"/>
    <mergeCell ref="B164:C164"/>
    <mergeCell ref="B148:C148"/>
    <mergeCell ref="B145:G145"/>
    <mergeCell ref="B141:G141"/>
    <mergeCell ref="B3:G3"/>
    <mergeCell ref="B4:G4"/>
    <mergeCell ref="B5:G5"/>
    <mergeCell ref="B125:C125"/>
    <mergeCell ref="B127:G127"/>
    <mergeCell ref="B129:B134"/>
    <mergeCell ref="G129:G134"/>
    <mergeCell ref="B139:C139"/>
    <mergeCell ref="B135:B137"/>
    <mergeCell ref="G135:G137"/>
  </mergeCells>
  <hyperlinks>
    <hyperlink ref="B170" location="'2 Содржина'!A1" display="Содржина / Table of Contents" xr:uid="{6AB4C5DF-5F8C-4371-BBC9-8C0961DBCE33}"/>
  </hyperlinks>
  <pageMargins left="0.25" right="0.25" top="0.75" bottom="0.75" header="0.3" footer="0.3"/>
  <pageSetup paperSize="9" scale="99" fitToHeight="0" orientation="portrait" r:id="rId1"/>
  <headerFooter differentFirst="1">
    <oddHeader xml:space="preserve">&amp;L&amp;"Arial,Italic"&amp;7
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E5E0-E944-4105-8285-CA70A4142FF8}">
  <sheetPr>
    <tabColor rgb="FF1F5F9E"/>
  </sheetPr>
  <dimension ref="B1:G66"/>
  <sheetViews>
    <sheetView showGridLines="0" showWhiteSpace="0" zoomScaleNormal="100" workbookViewId="0">
      <selection activeCell="B6" sqref="B6:G7"/>
    </sheetView>
  </sheetViews>
  <sheetFormatPr defaultColWidth="9.140625" defaultRowHeight="11.25" x14ac:dyDescent="0.2"/>
  <cols>
    <col min="1" max="1" width="1" style="7" customWidth="1"/>
    <col min="2" max="2" width="13.42578125" style="7" customWidth="1"/>
    <col min="3" max="3" width="42.42578125" style="7" customWidth="1"/>
    <col min="4" max="4" width="7.28515625" style="7" customWidth="1"/>
    <col min="5" max="5" width="10.85546875" style="7" customWidth="1"/>
    <col min="6" max="6" width="11.42578125" style="7" customWidth="1"/>
    <col min="7" max="7" width="12.140625" style="7" customWidth="1"/>
    <col min="8" max="8" width="1.28515625" style="7" customWidth="1"/>
    <col min="9" max="9" width="9.140625" style="7"/>
    <col min="10" max="10" width="9.140625" style="7" customWidth="1"/>
    <col min="11" max="16384" width="9.140625" style="7"/>
  </cols>
  <sheetData>
    <row r="1" spans="2:7" x14ac:dyDescent="0.2">
      <c r="B1" s="7" t="s">
        <v>765</v>
      </c>
      <c r="G1" s="34" t="s">
        <v>12</v>
      </c>
    </row>
    <row r="2" spans="2:7" ht="33.75" x14ac:dyDescent="0.2">
      <c r="B2" s="10" t="s">
        <v>237</v>
      </c>
      <c r="C2" s="10" t="s">
        <v>233</v>
      </c>
      <c r="D2" s="10" t="s">
        <v>234</v>
      </c>
      <c r="E2" s="10" t="s">
        <v>235</v>
      </c>
      <c r="F2" s="10" t="s">
        <v>767</v>
      </c>
      <c r="G2" s="10" t="s">
        <v>236</v>
      </c>
    </row>
    <row r="3" spans="2:7" ht="15.75" customHeight="1" x14ac:dyDescent="0.2">
      <c r="B3" s="96" t="s">
        <v>238</v>
      </c>
      <c r="C3" s="96"/>
      <c r="D3" s="96"/>
      <c r="E3" s="96"/>
      <c r="F3" s="96"/>
      <c r="G3" s="96"/>
    </row>
    <row r="4" spans="2:7" ht="12.75" customHeight="1" x14ac:dyDescent="0.2">
      <c r="B4" s="95" t="s">
        <v>231</v>
      </c>
      <c r="C4" s="95"/>
      <c r="D4" s="95"/>
      <c r="E4" s="95"/>
      <c r="F4" s="95"/>
      <c r="G4" s="95"/>
    </row>
    <row r="5" spans="2:7" ht="10.15" customHeight="1" x14ac:dyDescent="0.2">
      <c r="B5" s="85" t="s">
        <v>232</v>
      </c>
      <c r="C5" s="85"/>
      <c r="D5" s="85"/>
      <c r="E5" s="85"/>
      <c r="F5" s="85"/>
      <c r="G5" s="85"/>
    </row>
    <row r="6" spans="2:7" x14ac:dyDescent="0.2">
      <c r="B6" s="39" t="s">
        <v>224</v>
      </c>
      <c r="C6" s="43" t="s">
        <v>266</v>
      </c>
      <c r="D6" s="14" t="s">
        <v>227</v>
      </c>
      <c r="E6" s="14">
        <v>20</v>
      </c>
      <c r="F6" s="14">
        <v>202930.72376264824</v>
      </c>
      <c r="G6" s="38">
        <f>F6/$F$62</f>
        <v>1.6174723080907043E-2</v>
      </c>
    </row>
    <row r="7" spans="2:7" x14ac:dyDescent="0.2">
      <c r="B7" s="41" t="s">
        <v>224</v>
      </c>
      <c r="C7" s="22" t="s">
        <v>267</v>
      </c>
      <c r="D7" s="23" t="s">
        <v>227</v>
      </c>
      <c r="E7" s="23">
        <v>20</v>
      </c>
      <c r="F7" s="23">
        <v>201448.087431694</v>
      </c>
      <c r="G7" s="40">
        <f t="shared" ref="G7:G30" si="0">F7/$F$62</f>
        <v>1.6056548604227377E-2</v>
      </c>
    </row>
    <row r="8" spans="2:7" x14ac:dyDescent="0.2">
      <c r="B8" s="39" t="s">
        <v>224</v>
      </c>
      <c r="C8" s="43" t="s">
        <v>268</v>
      </c>
      <c r="D8" s="14" t="s">
        <v>227</v>
      </c>
      <c r="E8" s="14">
        <v>35</v>
      </c>
      <c r="F8" s="14">
        <v>352363.63</v>
      </c>
      <c r="G8" s="38">
        <f t="shared" si="0"/>
        <v>2.8085368412223775E-2</v>
      </c>
    </row>
    <row r="9" spans="2:7" x14ac:dyDescent="0.2">
      <c r="B9" s="41" t="s">
        <v>224</v>
      </c>
      <c r="C9" s="22" t="s">
        <v>269</v>
      </c>
      <c r="D9" s="23" t="s">
        <v>227</v>
      </c>
      <c r="E9" s="23">
        <v>110</v>
      </c>
      <c r="F9" s="23">
        <v>1127794.69</v>
      </c>
      <c r="G9" s="40">
        <f t="shared" si="0"/>
        <v>8.9891596820022832E-2</v>
      </c>
    </row>
    <row r="10" spans="2:7" x14ac:dyDescent="0.2">
      <c r="B10" s="39" t="s">
        <v>224</v>
      </c>
      <c r="C10" s="43" t="s">
        <v>270</v>
      </c>
      <c r="D10" s="14" t="s">
        <v>227</v>
      </c>
      <c r="E10" s="14">
        <v>35</v>
      </c>
      <c r="F10" s="14">
        <v>358664.47</v>
      </c>
      <c r="G10" s="38">
        <f t="shared" si="0"/>
        <v>2.8587580892854861E-2</v>
      </c>
    </row>
    <row r="11" spans="2:7" x14ac:dyDescent="0.2">
      <c r="B11" s="41" t="s">
        <v>224</v>
      </c>
      <c r="C11" s="22" t="s">
        <v>271</v>
      </c>
      <c r="D11" s="23" t="s">
        <v>227</v>
      </c>
      <c r="E11" s="23">
        <v>30</v>
      </c>
      <c r="F11" s="23">
        <v>306166.11</v>
      </c>
      <c r="G11" s="40">
        <f t="shared" si="0"/>
        <v>2.440316554431974E-2</v>
      </c>
    </row>
    <row r="12" spans="2:7" x14ac:dyDescent="0.2">
      <c r="B12" s="39" t="s">
        <v>224</v>
      </c>
      <c r="C12" s="43" t="s">
        <v>272</v>
      </c>
      <c r="D12" s="14" t="s">
        <v>227</v>
      </c>
      <c r="E12" s="14">
        <v>10</v>
      </c>
      <c r="F12" s="14">
        <v>102262.38188355262</v>
      </c>
      <c r="G12" s="38">
        <f t="shared" si="0"/>
        <v>8.1508885293044946E-3</v>
      </c>
    </row>
    <row r="13" spans="2:7" x14ac:dyDescent="0.2">
      <c r="B13" s="41" t="s">
        <v>224</v>
      </c>
      <c r="C13" s="22" t="s">
        <v>273</v>
      </c>
      <c r="D13" s="23" t="s">
        <v>227</v>
      </c>
      <c r="E13" s="23">
        <v>30</v>
      </c>
      <c r="F13" s="23">
        <v>305346.90000000002</v>
      </c>
      <c r="G13" s="40">
        <f t="shared" si="0"/>
        <v>2.4337869887509252E-2</v>
      </c>
    </row>
    <row r="14" spans="2:7" x14ac:dyDescent="0.2">
      <c r="B14" s="39" t="s">
        <v>224</v>
      </c>
      <c r="C14" s="43" t="s">
        <v>274</v>
      </c>
      <c r="D14" s="14" t="s">
        <v>241</v>
      </c>
      <c r="E14" s="14">
        <v>35</v>
      </c>
      <c r="F14" s="14">
        <v>355379.31</v>
      </c>
      <c r="G14" s="38">
        <f t="shared" si="0"/>
        <v>2.8325735114693534E-2</v>
      </c>
    </row>
    <row r="15" spans="2:7" x14ac:dyDescent="0.2">
      <c r="B15" s="41" t="s">
        <v>224</v>
      </c>
      <c r="C15" s="22" t="s">
        <v>275</v>
      </c>
      <c r="D15" s="23" t="s">
        <v>241</v>
      </c>
      <c r="E15" s="23">
        <v>70</v>
      </c>
      <c r="F15" s="23">
        <v>708791.71</v>
      </c>
      <c r="G15" s="40">
        <f t="shared" si="0"/>
        <v>5.6494696410296578E-2</v>
      </c>
    </row>
    <row r="16" spans="2:7" x14ac:dyDescent="0.2">
      <c r="B16" s="39" t="s">
        <v>224</v>
      </c>
      <c r="C16" s="43" t="s">
        <v>276</v>
      </c>
      <c r="D16" s="14" t="s">
        <v>227</v>
      </c>
      <c r="E16" s="14">
        <v>10</v>
      </c>
      <c r="F16" s="14">
        <v>101558.89597771567</v>
      </c>
      <c r="G16" s="38">
        <f t="shared" si="0"/>
        <v>8.094816735407271E-3</v>
      </c>
    </row>
    <row r="17" spans="2:7" x14ac:dyDescent="0.2">
      <c r="B17" s="41" t="s">
        <v>224</v>
      </c>
      <c r="C17" s="22" t="s">
        <v>277</v>
      </c>
      <c r="D17" s="23" t="s">
        <v>227</v>
      </c>
      <c r="E17" s="23">
        <v>30</v>
      </c>
      <c r="F17" s="23">
        <v>303079.3</v>
      </c>
      <c r="G17" s="40">
        <f t="shared" si="0"/>
        <v>2.4157129379723134E-2</v>
      </c>
    </row>
    <row r="18" spans="2:7" x14ac:dyDescent="0.2">
      <c r="B18" s="39" t="s">
        <v>224</v>
      </c>
      <c r="C18" s="43" t="s">
        <v>278</v>
      </c>
      <c r="D18" s="14" t="s">
        <v>227</v>
      </c>
      <c r="E18" s="14">
        <v>14</v>
      </c>
      <c r="F18" s="14">
        <v>141104.39849818472</v>
      </c>
      <c r="G18" s="38">
        <f t="shared" si="0"/>
        <v>1.1246816297149489E-2</v>
      </c>
    </row>
    <row r="19" spans="2:7" x14ac:dyDescent="0.2">
      <c r="B19" s="41" t="s">
        <v>224</v>
      </c>
      <c r="C19" s="22" t="s">
        <v>279</v>
      </c>
      <c r="D19" s="23" t="s">
        <v>227</v>
      </c>
      <c r="E19" s="23">
        <v>18</v>
      </c>
      <c r="F19" s="23">
        <v>180330.98</v>
      </c>
      <c r="G19" s="40">
        <f t="shared" si="0"/>
        <v>1.4373396055198311E-2</v>
      </c>
    </row>
    <row r="20" spans="2:7" x14ac:dyDescent="0.2">
      <c r="B20" s="39" t="s">
        <v>224</v>
      </c>
      <c r="C20" s="43" t="s">
        <v>280</v>
      </c>
      <c r="D20" s="14" t="s">
        <v>227</v>
      </c>
      <c r="E20" s="14">
        <v>81</v>
      </c>
      <c r="F20" s="14">
        <v>852808.33</v>
      </c>
      <c r="G20" s="38">
        <f t="shared" si="0"/>
        <v>6.7973633184172003E-2</v>
      </c>
    </row>
    <row r="21" spans="2:7" x14ac:dyDescent="0.2">
      <c r="B21" s="41" t="s">
        <v>224</v>
      </c>
      <c r="C21" s="22" t="s">
        <v>281</v>
      </c>
      <c r="D21" s="23" t="s">
        <v>227</v>
      </c>
      <c r="E21" s="23">
        <v>7</v>
      </c>
      <c r="F21" s="23">
        <v>73765.56267832013</v>
      </c>
      <c r="G21" s="40">
        <f t="shared" si="0"/>
        <v>5.8795313351596616E-3</v>
      </c>
    </row>
    <row r="22" spans="2:7" x14ac:dyDescent="0.2">
      <c r="B22" s="39" t="s">
        <v>224</v>
      </c>
      <c r="C22" s="43" t="s">
        <v>282</v>
      </c>
      <c r="D22" s="14" t="s">
        <v>227</v>
      </c>
      <c r="E22" s="14">
        <v>7</v>
      </c>
      <c r="F22" s="14">
        <v>73389.215888232444</v>
      </c>
      <c r="G22" s="38">
        <f t="shared" si="0"/>
        <v>5.8495343736390572E-3</v>
      </c>
    </row>
    <row r="23" spans="2:7" x14ac:dyDescent="0.2">
      <c r="B23" s="41" t="s">
        <v>224</v>
      </c>
      <c r="C23" s="22" t="s">
        <v>283</v>
      </c>
      <c r="D23" s="23" t="s">
        <v>227</v>
      </c>
      <c r="E23" s="23">
        <v>5</v>
      </c>
      <c r="F23" s="23">
        <v>52724.325095499742</v>
      </c>
      <c r="G23" s="40">
        <f t="shared" si="0"/>
        <v>4.2024260409423229E-3</v>
      </c>
    </row>
    <row r="24" spans="2:7" x14ac:dyDescent="0.2">
      <c r="B24" s="39" t="s">
        <v>224</v>
      </c>
      <c r="C24" s="43" t="s">
        <v>284</v>
      </c>
      <c r="D24" s="14" t="s">
        <v>227</v>
      </c>
      <c r="E24" s="14">
        <v>6</v>
      </c>
      <c r="F24" s="14">
        <v>62196.840659842062</v>
      </c>
      <c r="G24" s="38">
        <f t="shared" si="0"/>
        <v>4.9574389502345731E-3</v>
      </c>
    </row>
    <row r="25" spans="2:7" x14ac:dyDescent="0.2">
      <c r="B25" s="41" t="s">
        <v>224</v>
      </c>
      <c r="C25" s="22" t="s">
        <v>285</v>
      </c>
      <c r="D25" s="23" t="s">
        <v>227</v>
      </c>
      <c r="E25" s="23">
        <v>91</v>
      </c>
      <c r="F25" s="23">
        <v>944621.14</v>
      </c>
      <c r="G25" s="40">
        <f t="shared" si="0"/>
        <v>7.5291631905582343E-2</v>
      </c>
    </row>
    <row r="26" spans="2:7" x14ac:dyDescent="0.2">
      <c r="B26" s="39" t="s">
        <v>224</v>
      </c>
      <c r="C26" s="43" t="s">
        <v>286</v>
      </c>
      <c r="D26" s="14" t="s">
        <v>227</v>
      </c>
      <c r="E26" s="14">
        <v>20</v>
      </c>
      <c r="F26" s="14">
        <v>205961.01181783763</v>
      </c>
      <c r="G26" s="38">
        <f t="shared" si="0"/>
        <v>1.6416254127755308E-2</v>
      </c>
    </row>
    <row r="27" spans="2:7" x14ac:dyDescent="0.2">
      <c r="B27" s="41" t="s">
        <v>224</v>
      </c>
      <c r="C27" s="22" t="s">
        <v>287</v>
      </c>
      <c r="D27" s="23" t="s">
        <v>227</v>
      </c>
      <c r="E27" s="23">
        <v>10</v>
      </c>
      <c r="F27" s="23">
        <v>103010.36948442012</v>
      </c>
      <c r="G27" s="40">
        <f t="shared" si="0"/>
        <v>8.2105073592562104E-3</v>
      </c>
    </row>
    <row r="28" spans="2:7" x14ac:dyDescent="0.2">
      <c r="B28" s="39" t="s">
        <v>224</v>
      </c>
      <c r="C28" s="43" t="s">
        <v>288</v>
      </c>
      <c r="D28" s="14" t="s">
        <v>227</v>
      </c>
      <c r="E28" s="14">
        <v>23</v>
      </c>
      <c r="F28" s="14">
        <v>231995.864052677</v>
      </c>
      <c r="G28" s="38">
        <f t="shared" si="0"/>
        <v>1.8491378670470661E-2</v>
      </c>
    </row>
    <row r="29" spans="2:7" x14ac:dyDescent="0.2">
      <c r="B29" s="41" t="s">
        <v>224</v>
      </c>
      <c r="C29" s="22" t="s">
        <v>289</v>
      </c>
      <c r="D29" s="23" t="s">
        <v>241</v>
      </c>
      <c r="E29" s="23">
        <v>11</v>
      </c>
      <c r="F29" s="23">
        <v>320178.45760491095</v>
      </c>
      <c r="G29" s="40">
        <f t="shared" si="0"/>
        <v>2.5520028668939227E-2</v>
      </c>
    </row>
    <row r="30" spans="2:7" ht="11.25" customHeight="1" x14ac:dyDescent="0.2">
      <c r="B30" s="111" t="s">
        <v>221</v>
      </c>
      <c r="C30" s="97"/>
      <c r="D30" s="17"/>
      <c r="E30" s="18"/>
      <c r="F30" s="32">
        <f>SUM(F6:F29)</f>
        <v>7667872.704835535</v>
      </c>
      <c r="G30" s="31">
        <f t="shared" si="0"/>
        <v>0.61117269637998906</v>
      </c>
    </row>
    <row r="31" spans="2:7" x14ac:dyDescent="0.2">
      <c r="B31" s="36"/>
      <c r="C31" s="37"/>
      <c r="D31" s="17"/>
      <c r="E31" s="18"/>
      <c r="F31" s="32"/>
      <c r="G31" s="31"/>
    </row>
    <row r="32" spans="2:7" x14ac:dyDescent="0.2">
      <c r="B32" s="95" t="s">
        <v>228</v>
      </c>
      <c r="C32" s="95"/>
      <c r="D32" s="95"/>
      <c r="E32" s="95"/>
      <c r="F32" s="95"/>
      <c r="G32" s="95"/>
    </row>
    <row r="33" spans="2:7" ht="22.5" x14ac:dyDescent="0.2">
      <c r="B33" s="39" t="s">
        <v>290</v>
      </c>
      <c r="C33" s="43" t="s">
        <v>25</v>
      </c>
      <c r="D33" s="14" t="s">
        <v>227</v>
      </c>
      <c r="E33" s="14">
        <v>480000</v>
      </c>
      <c r="F33" s="14">
        <v>480028.93</v>
      </c>
      <c r="G33" s="45">
        <f>F33/$F$62</f>
        <v>3.8261012771311206E-2</v>
      </c>
    </row>
    <row r="34" spans="2:7" x14ac:dyDescent="0.2">
      <c r="B34" s="97" t="s">
        <v>293</v>
      </c>
      <c r="C34" s="98"/>
      <c r="D34" s="17"/>
      <c r="E34" s="17"/>
      <c r="F34" s="24">
        <f>SUM(F33:F33)</f>
        <v>480028.93</v>
      </c>
      <c r="G34" s="48">
        <f>SUM(G33:G33)</f>
        <v>3.8261012771311206E-2</v>
      </c>
    </row>
    <row r="35" spans="2:7" x14ac:dyDescent="0.2">
      <c r="B35" s="36"/>
      <c r="C35" s="37"/>
      <c r="D35" s="17"/>
      <c r="E35" s="17"/>
      <c r="F35" s="18"/>
      <c r="G35" s="18"/>
    </row>
    <row r="36" spans="2:7" x14ac:dyDescent="0.2">
      <c r="B36" s="95" t="s">
        <v>259</v>
      </c>
      <c r="C36" s="95"/>
      <c r="D36" s="95"/>
      <c r="E36" s="95"/>
      <c r="F36" s="95"/>
      <c r="G36" s="95"/>
    </row>
    <row r="37" spans="2:7" ht="22.5" x14ac:dyDescent="0.2">
      <c r="B37" s="39" t="s">
        <v>294</v>
      </c>
      <c r="C37" s="43" t="s">
        <v>291</v>
      </c>
      <c r="D37" s="14" t="s">
        <v>227</v>
      </c>
      <c r="E37" s="14">
        <v>18.61779999999996</v>
      </c>
      <c r="F37" s="14">
        <v>2178.8485811199953</v>
      </c>
      <c r="G37" s="38">
        <f>F37/$F$62</f>
        <v>1.7366651920121864E-4</v>
      </c>
    </row>
    <row r="38" spans="2:7" ht="22.5" x14ac:dyDescent="0.2">
      <c r="B38" s="41" t="s">
        <v>295</v>
      </c>
      <c r="C38" s="22" t="s">
        <v>291</v>
      </c>
      <c r="D38" s="23" t="s">
        <v>227</v>
      </c>
      <c r="E38" s="23">
        <v>20.873999999999796</v>
      </c>
      <c r="F38" s="23">
        <v>2694.1215965999736</v>
      </c>
      <c r="G38" s="40">
        <f t="shared" ref="G38:G39" si="1">F38/$F$62</f>
        <v>2.1473668433895626E-4</v>
      </c>
    </row>
    <row r="39" spans="2:7" ht="22.5" x14ac:dyDescent="0.2">
      <c r="B39" s="39" t="s">
        <v>296</v>
      </c>
      <c r="C39" s="43" t="s">
        <v>291</v>
      </c>
      <c r="D39" s="14" t="s">
        <v>227</v>
      </c>
      <c r="E39" s="14">
        <v>927.45339999999999</v>
      </c>
      <c r="F39" s="14">
        <v>149198.5010046</v>
      </c>
      <c r="G39" s="38">
        <f t="shared" si="1"/>
        <v>1.1891961912373674E-2</v>
      </c>
    </row>
    <row r="40" spans="2:7" ht="11.25" customHeight="1" x14ac:dyDescent="0.2">
      <c r="B40" s="99" t="s">
        <v>261</v>
      </c>
      <c r="C40" s="100"/>
      <c r="D40" s="15"/>
      <c r="E40" s="15"/>
      <c r="F40" s="27">
        <f>SUM(F37:F39)</f>
        <v>154071.47118231998</v>
      </c>
      <c r="G40" s="31">
        <f>SUM(G37:G39)</f>
        <v>1.2280365115913849E-2</v>
      </c>
    </row>
    <row r="41" spans="2:7" x14ac:dyDescent="0.2">
      <c r="B41" s="96" t="s">
        <v>292</v>
      </c>
      <c r="C41" s="96"/>
      <c r="D41" s="28"/>
      <c r="E41" s="28"/>
      <c r="F41" s="20">
        <f>F30+F34+F40</f>
        <v>8301973.106017855</v>
      </c>
      <c r="G41" s="21">
        <f>G30+G34+G40</f>
        <v>0.66171407426721407</v>
      </c>
    </row>
    <row r="42" spans="2:7" x14ac:dyDescent="0.2">
      <c r="B42" s="14"/>
      <c r="C42" s="43"/>
      <c r="D42" s="14"/>
      <c r="E42" s="14"/>
      <c r="F42" s="14"/>
      <c r="G42" s="14"/>
    </row>
    <row r="43" spans="2:7" ht="11.25" customHeight="1" x14ac:dyDescent="0.2">
      <c r="B43" s="96" t="s">
        <v>253</v>
      </c>
      <c r="C43" s="96"/>
      <c r="D43" s="96"/>
      <c r="E43" s="96"/>
      <c r="F43" s="96"/>
      <c r="G43" s="96"/>
    </row>
    <row r="44" spans="2:7" x14ac:dyDescent="0.2">
      <c r="B44" s="95" t="s">
        <v>259</v>
      </c>
      <c r="C44" s="95"/>
      <c r="D44" s="95"/>
      <c r="E44" s="95"/>
      <c r="F44" s="95"/>
      <c r="G44" s="95"/>
    </row>
    <row r="45" spans="2:7" ht="33.75" x14ac:dyDescent="0.2">
      <c r="B45" s="39" t="s">
        <v>26</v>
      </c>
      <c r="C45" s="43" t="s">
        <v>291</v>
      </c>
      <c r="D45" s="14" t="s">
        <v>241</v>
      </c>
      <c r="E45" s="14">
        <v>16</v>
      </c>
      <c r="F45" s="14">
        <v>46564.014000000003</v>
      </c>
      <c r="G45" s="38">
        <f t="shared" ref="G45:G56" si="2">F45/$F$62</f>
        <v>3.711414506491336E-3</v>
      </c>
    </row>
    <row r="46" spans="2:7" ht="22.5" x14ac:dyDescent="0.2">
      <c r="B46" s="41" t="s">
        <v>27</v>
      </c>
      <c r="C46" s="22" t="s">
        <v>291</v>
      </c>
      <c r="D46" s="23" t="s">
        <v>241</v>
      </c>
      <c r="E46" s="23">
        <v>5</v>
      </c>
      <c r="F46" s="23">
        <v>7244.72595</v>
      </c>
      <c r="G46" s="40">
        <f t="shared" si="2"/>
        <v>5.7744551374768122E-4</v>
      </c>
    </row>
    <row r="47" spans="2:7" ht="22.5" x14ac:dyDescent="0.2">
      <c r="B47" s="39" t="s">
        <v>28</v>
      </c>
      <c r="C47" s="43" t="s">
        <v>291</v>
      </c>
      <c r="D47" s="14" t="s">
        <v>256</v>
      </c>
      <c r="E47" s="14">
        <v>19</v>
      </c>
      <c r="F47" s="14">
        <v>461863.75872000004</v>
      </c>
      <c r="G47" s="38">
        <f t="shared" si="2"/>
        <v>3.6813146180568156E-2</v>
      </c>
    </row>
    <row r="48" spans="2:7" ht="33.75" x14ac:dyDescent="0.2">
      <c r="B48" s="41" t="s">
        <v>29</v>
      </c>
      <c r="C48" s="22" t="s">
        <v>291</v>
      </c>
      <c r="D48" s="23" t="s">
        <v>256</v>
      </c>
      <c r="E48" s="23">
        <v>25</v>
      </c>
      <c r="F48" s="23">
        <v>78468.756000000008</v>
      </c>
      <c r="G48" s="40">
        <f t="shared" si="2"/>
        <v>6.2544023658426236E-3</v>
      </c>
    </row>
    <row r="49" spans="2:7" ht="22.5" x14ac:dyDescent="0.2">
      <c r="B49" s="39" t="s">
        <v>30</v>
      </c>
      <c r="C49" s="43" t="s">
        <v>291</v>
      </c>
      <c r="D49" s="14" t="s">
        <v>256</v>
      </c>
      <c r="E49" s="14">
        <v>52</v>
      </c>
      <c r="F49" s="14">
        <v>384944.34326400008</v>
      </c>
      <c r="G49" s="38">
        <f t="shared" si="2"/>
        <v>3.0682234993353239E-2</v>
      </c>
    </row>
    <row r="50" spans="2:7" ht="33.75" x14ac:dyDescent="0.2">
      <c r="B50" s="41" t="s">
        <v>31</v>
      </c>
      <c r="C50" s="22" t="s">
        <v>291</v>
      </c>
      <c r="D50" s="23" t="s">
        <v>256</v>
      </c>
      <c r="E50" s="23">
        <v>14</v>
      </c>
      <c r="F50" s="23">
        <v>56120.186472000009</v>
      </c>
      <c r="G50" s="40">
        <f t="shared" si="2"/>
        <v>4.4730953430943392E-3</v>
      </c>
    </row>
    <row r="51" spans="2:7" ht="33.75" x14ac:dyDescent="0.2">
      <c r="B51" s="39" t="s">
        <v>32</v>
      </c>
      <c r="C51" s="43" t="s">
        <v>291</v>
      </c>
      <c r="D51" s="14" t="s">
        <v>256</v>
      </c>
      <c r="E51" s="14">
        <v>44</v>
      </c>
      <c r="F51" s="14">
        <v>251919.21075199998</v>
      </c>
      <c r="G51" s="38">
        <f t="shared" si="2"/>
        <v>2.0079381757097246E-2</v>
      </c>
    </row>
    <row r="52" spans="2:7" ht="33.75" x14ac:dyDescent="0.2">
      <c r="B52" s="41" t="s">
        <v>33</v>
      </c>
      <c r="C52" s="22" t="s">
        <v>291</v>
      </c>
      <c r="D52" s="23" t="s">
        <v>256</v>
      </c>
      <c r="E52" s="23">
        <v>27</v>
      </c>
      <c r="F52" s="23">
        <v>83063.352096000002</v>
      </c>
      <c r="G52" s="40">
        <f t="shared" si="2"/>
        <v>6.6206175852213233E-3</v>
      </c>
    </row>
    <row r="53" spans="2:7" ht="33.75" x14ac:dyDescent="0.2">
      <c r="B53" s="39" t="s">
        <v>34</v>
      </c>
      <c r="C53" s="43" t="s">
        <v>291</v>
      </c>
      <c r="D53" s="14" t="s">
        <v>256</v>
      </c>
      <c r="E53" s="14">
        <v>58</v>
      </c>
      <c r="F53" s="14">
        <v>274556.05556800001</v>
      </c>
      <c r="G53" s="38">
        <f t="shared" si="2"/>
        <v>2.1883665945983875E-2</v>
      </c>
    </row>
    <row r="54" spans="2:7" ht="33.75" x14ac:dyDescent="0.2">
      <c r="B54" s="41" t="s">
        <v>35</v>
      </c>
      <c r="C54" s="22" t="s">
        <v>291</v>
      </c>
      <c r="D54" s="23" t="s">
        <v>256</v>
      </c>
      <c r="E54" s="23">
        <v>58</v>
      </c>
      <c r="F54" s="23">
        <v>243827.46811200003</v>
      </c>
      <c r="G54" s="40">
        <f t="shared" si="2"/>
        <v>1.9434424236534471E-2</v>
      </c>
    </row>
    <row r="55" spans="2:7" ht="33.75" x14ac:dyDescent="0.2">
      <c r="B55" s="39" t="s">
        <v>36</v>
      </c>
      <c r="C55" s="43" t="s">
        <v>291</v>
      </c>
      <c r="D55" s="14" t="s">
        <v>256</v>
      </c>
      <c r="E55" s="14">
        <v>73</v>
      </c>
      <c r="F55" s="14">
        <v>426244.50865600002</v>
      </c>
      <c r="G55" s="38">
        <f t="shared" si="2"/>
        <v>3.3974091081111484E-2</v>
      </c>
    </row>
    <row r="56" spans="2:7" ht="33.75" x14ac:dyDescent="0.2">
      <c r="B56" s="41" t="s">
        <v>37</v>
      </c>
      <c r="C56" s="22" t="s">
        <v>291</v>
      </c>
      <c r="D56" s="23" t="s">
        <v>256</v>
      </c>
      <c r="E56" s="23">
        <v>63</v>
      </c>
      <c r="F56" s="23">
        <v>226070.15558400002</v>
      </c>
      <c r="G56" s="40">
        <f t="shared" si="2"/>
        <v>1.8019066288383363E-2</v>
      </c>
    </row>
    <row r="57" spans="2:7" ht="11.25" customHeight="1" x14ac:dyDescent="0.2">
      <c r="B57" s="99" t="s">
        <v>261</v>
      </c>
      <c r="C57" s="100"/>
      <c r="D57" s="15"/>
      <c r="E57" s="15"/>
      <c r="F57" s="27">
        <f>SUM(F45:F56)</f>
        <v>2540886.5351740001</v>
      </c>
      <c r="G57" s="31">
        <f>SUM(G45:G56)</f>
        <v>0.20252298579742917</v>
      </c>
    </row>
    <row r="58" spans="2:7" ht="11.25" customHeight="1" x14ac:dyDescent="0.2">
      <c r="B58" s="96" t="s">
        <v>262</v>
      </c>
      <c r="C58" s="96"/>
      <c r="D58" s="28"/>
      <c r="E58" s="28"/>
      <c r="F58" s="20">
        <f>F57</f>
        <v>2540886.5351740001</v>
      </c>
      <c r="G58" s="21">
        <f>G57</f>
        <v>0.20252298579742917</v>
      </c>
    </row>
    <row r="59" spans="2:7" ht="11.25" customHeight="1" x14ac:dyDescent="0.2">
      <c r="B59" s="96" t="s">
        <v>263</v>
      </c>
      <c r="C59" s="96"/>
      <c r="D59" s="28"/>
      <c r="E59" s="28"/>
      <c r="F59" s="20">
        <f>F41+F58</f>
        <v>10842859.641191855</v>
      </c>
      <c r="G59" s="21">
        <f>G41+G58</f>
        <v>0.86423706006464318</v>
      </c>
    </row>
    <row r="60" spans="2:7" x14ac:dyDescent="0.2">
      <c r="B60" s="43" t="s">
        <v>264</v>
      </c>
      <c r="C60" s="42"/>
      <c r="D60" s="14"/>
      <c r="E60" s="14"/>
      <c r="F60" s="14">
        <v>420525</v>
      </c>
      <c r="G60" s="38">
        <f>F60/F62</f>
        <v>3.3518213986927094E-2</v>
      </c>
    </row>
    <row r="61" spans="2:7" x14ac:dyDescent="0.2">
      <c r="B61" s="43" t="s">
        <v>265</v>
      </c>
      <c r="C61" s="42"/>
      <c r="D61" s="14"/>
      <c r="E61" s="14"/>
      <c r="F61" s="14">
        <v>1282779.0703953698</v>
      </c>
      <c r="G61" s="38">
        <f>F61/F62</f>
        <v>0.10224472594842973</v>
      </c>
    </row>
    <row r="62" spans="2:7" ht="11.25" customHeight="1" x14ac:dyDescent="0.2">
      <c r="B62" s="96" t="s">
        <v>257</v>
      </c>
      <c r="C62" s="96"/>
      <c r="D62" s="28"/>
      <c r="E62" s="28"/>
      <c r="F62" s="20">
        <f>F59+F60+F61</f>
        <v>12546163.711587224</v>
      </c>
      <c r="G62" s="21">
        <f>G59+G60+G61</f>
        <v>1</v>
      </c>
    </row>
    <row r="63" spans="2:7" x14ac:dyDescent="0.2">
      <c r="B63" s="11"/>
      <c r="C63" s="12"/>
      <c r="D63" s="12"/>
      <c r="E63" s="12"/>
      <c r="F63" s="12"/>
      <c r="G63" s="12"/>
    </row>
    <row r="65" spans="2:2" x14ac:dyDescent="0.2">
      <c r="B65" s="9"/>
    </row>
    <row r="66" spans="2:2" x14ac:dyDescent="0.2">
      <c r="B66" s="13" t="s">
        <v>10</v>
      </c>
    </row>
  </sheetData>
  <mergeCells count="14">
    <mergeCell ref="B62:C62"/>
    <mergeCell ref="B41:C41"/>
    <mergeCell ref="B43:G43"/>
    <mergeCell ref="B44:G44"/>
    <mergeCell ref="B57:C57"/>
    <mergeCell ref="B58:C58"/>
    <mergeCell ref="B59:C59"/>
    <mergeCell ref="B40:C40"/>
    <mergeCell ref="B3:G3"/>
    <mergeCell ref="B4:G4"/>
    <mergeCell ref="B30:C30"/>
    <mergeCell ref="B36:G36"/>
    <mergeCell ref="B32:G32"/>
    <mergeCell ref="B34:C34"/>
  </mergeCells>
  <hyperlinks>
    <hyperlink ref="B66" location="'2 Содржина'!A1" display="Содржина / Table of Contents" xr:uid="{ACD04C2F-21D1-44C1-9BF2-1F05B8BC54D9}"/>
  </hyperlinks>
  <pageMargins left="0.25" right="0.25" top="0.75" bottom="0.75" header="0.3" footer="0.3"/>
  <pageSetup paperSize="9" fitToWidth="0" orientation="portrait" r:id="rId1"/>
  <headerFooter differentFirst="1">
    <oddHeader xml:space="preserve">&amp;L&amp;"Arial,Italic"&amp;7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Title</vt:lpstr>
      <vt:lpstr>2 Contents</vt:lpstr>
      <vt:lpstr>3 Abbreviations</vt:lpstr>
      <vt:lpstr>4 SAVAm</vt:lpstr>
      <vt:lpstr>5 KBPm </vt:lpstr>
      <vt:lpstr>6 TRIGLAVm</vt:lpstr>
      <vt:lpstr>7 SAVAv</vt:lpstr>
      <vt:lpstr>8 KBPv</vt:lpstr>
      <vt:lpstr>9 TRIGLAVv</vt:lpstr>
      <vt:lpstr>10 WFPv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Biljana_p</dc:creator>
  <cp:lastModifiedBy>Biljana Koteska</cp:lastModifiedBy>
  <cp:lastPrinted>2024-03-13T12:19:09Z</cp:lastPrinted>
  <dcterms:created xsi:type="dcterms:W3CDTF">2006-04-20T10:37:43Z</dcterms:created>
  <dcterms:modified xsi:type="dcterms:W3CDTF">2024-03-13T13:45:26Z</dcterms:modified>
</cp:coreProperties>
</file>