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tater\Research\СИМС0002 Регистар на документи за изработка на извештаи\Годишни статистички извештаи\2025\Portfolija SFK 2025\"/>
    </mc:Choice>
  </mc:AlternateContent>
  <xr:revisionPtr revIDLastSave="0" documentId="13_ncr:1_{B3523ED2-9F68-4802-A07D-CBCD8F8EE1D6}" xr6:coauthVersionLast="47" xr6:coauthVersionMax="47" xr10:uidLastSave="{00000000-0000-0000-0000-000000000000}"/>
  <bookViews>
    <workbookView xWindow="2850" yWindow="2850" windowWidth="21600" windowHeight="11295" xr2:uid="{00000000-000D-0000-FFFF-FFFF00000000}"/>
  </bookViews>
  <sheets>
    <sheet name="Наслов" sheetId="82" r:id="rId1"/>
    <sheet name="2 Содржина" sheetId="17" r:id="rId2"/>
    <sheet name="3 Кратенки" sheetId="20" r:id="rId3"/>
    <sheet name="4 САВАз" sheetId="91" r:id="rId4"/>
    <sheet name="5 КБПз" sheetId="92" r:id="rId5"/>
    <sheet name="6 ТРИГЛАВз" sheetId="90" r:id="rId6"/>
    <sheet name="7 САВАд" sheetId="93" r:id="rId7"/>
    <sheet name="8 КБПд" sheetId="94" r:id="rId8"/>
    <sheet name="9 ТРИГЛАВд" sheetId="95" r:id="rId9"/>
    <sheet name="10 ВФПд" sheetId="96" r:id="rId10"/>
  </sheets>
  <definedNames>
    <definedName name="_xlnm._FilterDatabase" localSheetId="4" hidden="1">'5 КБПз'!$B$2:$G$151</definedName>
  </definedNames>
  <calcPr calcId="191029"/>
  <customWorkbookViews>
    <customWorkbookView name="new print" guid="{D42A0943-5369-464D-8573-E4002B974BA3}" maximized="1" xWindow="-9" yWindow="-9" windowWidth="1938" windowHeight="1048" activeSheetId="4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2" i="96" l="1"/>
  <c r="F87" i="96"/>
  <c r="F71" i="96"/>
  <c r="F88" i="96" s="1"/>
  <c r="F63" i="96"/>
  <c r="F53" i="96"/>
  <c r="F45" i="96"/>
  <c r="F39" i="96"/>
  <c r="F64" i="96" l="1"/>
  <c r="F89" i="96" s="1"/>
  <c r="G44" i="96" s="1"/>
  <c r="G62" i="96"/>
  <c r="G91" i="96"/>
  <c r="G23" i="96"/>
  <c r="G29" i="96"/>
  <c r="G11" i="96" l="1"/>
  <c r="G58" i="96"/>
  <c r="G13" i="96"/>
  <c r="G28" i="96"/>
  <c r="G83" i="96"/>
  <c r="G84" i="96"/>
  <c r="G74" i="96"/>
  <c r="G35" i="96"/>
  <c r="G20" i="96"/>
  <c r="G59" i="96"/>
  <c r="G27" i="96"/>
  <c r="G36" i="96"/>
  <c r="G8" i="96"/>
  <c r="G82" i="96"/>
  <c r="G48" i="96"/>
  <c r="G30" i="96"/>
  <c r="G56" i="96"/>
  <c r="G24" i="96"/>
  <c r="G14" i="96"/>
  <c r="G75" i="96"/>
  <c r="G49" i="96"/>
  <c r="G21" i="96"/>
  <c r="G86" i="96"/>
  <c r="G16" i="96"/>
  <c r="G9" i="96"/>
  <c r="G32" i="96"/>
  <c r="G25" i="96"/>
  <c r="G17" i="96"/>
  <c r="G43" i="96"/>
  <c r="G45" i="96" s="1"/>
  <c r="G33" i="96"/>
  <c r="G52" i="96"/>
  <c r="G6" i="96"/>
  <c r="G77" i="96"/>
  <c r="G18" i="96"/>
  <c r="G81" i="96"/>
  <c r="G10" i="96"/>
  <c r="G7" i="96"/>
  <c r="G34" i="96"/>
  <c r="G38" i="96"/>
  <c r="G26" i="96"/>
  <c r="G85" i="96"/>
  <c r="G60" i="96"/>
  <c r="G31" i="96"/>
  <c r="G79" i="96"/>
  <c r="G15" i="96"/>
  <c r="G37" i="96"/>
  <c r="G50" i="96"/>
  <c r="G57" i="96"/>
  <c r="G69" i="96"/>
  <c r="G76" i="96"/>
  <c r="G51" i="96"/>
  <c r="G78" i="96"/>
  <c r="G70" i="96"/>
  <c r="G61" i="96"/>
  <c r="G22" i="96"/>
  <c r="G80" i="96"/>
  <c r="G12" i="96"/>
  <c r="G19" i="96"/>
  <c r="G90" i="96"/>
  <c r="G63" i="96" l="1"/>
  <c r="G39" i="96"/>
  <c r="G87" i="96"/>
  <c r="G53" i="96"/>
  <c r="G71" i="96"/>
  <c r="G88" i="96" l="1"/>
  <c r="G64" i="96"/>
  <c r="G89" i="96" s="1"/>
  <c r="G92" i="96" s="1"/>
  <c r="F99" i="95"/>
  <c r="F100" i="95" s="1"/>
  <c r="F75" i="95"/>
  <c r="F65" i="95"/>
  <c r="F61" i="95"/>
  <c r="F56" i="95"/>
  <c r="F76" i="95" l="1"/>
  <c r="F101" i="95" s="1"/>
  <c r="F104" i="95" l="1"/>
  <c r="G43" i="95" s="1"/>
  <c r="G87" i="95" l="1"/>
  <c r="G41" i="95"/>
  <c r="G102" i="95"/>
  <c r="G27" i="95"/>
  <c r="G89" i="95"/>
  <c r="G80" i="95"/>
  <c r="G48" i="95"/>
  <c r="G13" i="95"/>
  <c r="G33" i="95"/>
  <c r="G64" i="95"/>
  <c r="G65" i="95" s="1"/>
  <c r="G47" i="95"/>
  <c r="G96" i="95"/>
  <c r="G22" i="95"/>
  <c r="G20" i="95"/>
  <c r="G34" i="95"/>
  <c r="G91" i="95"/>
  <c r="G6" i="95"/>
  <c r="G28" i="95"/>
  <c r="G54" i="95"/>
  <c r="G10" i="95"/>
  <c r="G71" i="95"/>
  <c r="G49" i="95"/>
  <c r="G50" i="95"/>
  <c r="G32" i="95"/>
  <c r="G46" i="95"/>
  <c r="G74" i="95"/>
  <c r="G69" i="95"/>
  <c r="G44" i="95"/>
  <c r="G51" i="95"/>
  <c r="G93" i="95"/>
  <c r="G39" i="95"/>
  <c r="G60" i="95"/>
  <c r="G29" i="95"/>
  <c r="G59" i="95"/>
  <c r="G14" i="95"/>
  <c r="G84" i="95"/>
  <c r="G83" i="95"/>
  <c r="G92" i="95"/>
  <c r="G70" i="95"/>
  <c r="G82" i="95"/>
  <c r="G11" i="95"/>
  <c r="G72" i="95"/>
  <c r="G55" i="95"/>
  <c r="G52" i="95"/>
  <c r="G19" i="95"/>
  <c r="G90" i="95"/>
  <c r="G53" i="95"/>
  <c r="G7" i="95"/>
  <c r="G97" i="95"/>
  <c r="G40" i="95"/>
  <c r="G24" i="95"/>
  <c r="G85" i="95"/>
  <c r="G16" i="95"/>
  <c r="G37" i="95"/>
  <c r="G45" i="95"/>
  <c r="G42" i="95"/>
  <c r="G88" i="95"/>
  <c r="G38" i="95"/>
  <c r="G25" i="95"/>
  <c r="G36" i="95"/>
  <c r="G15" i="95"/>
  <c r="G68" i="95"/>
  <c r="G94" i="95"/>
  <c r="G18" i="95"/>
  <c r="G8" i="95"/>
  <c r="G26" i="95"/>
  <c r="G12" i="95"/>
  <c r="G35" i="95"/>
  <c r="G30" i="95"/>
  <c r="G17" i="95"/>
  <c r="G86" i="95"/>
  <c r="G81" i="95"/>
  <c r="G23" i="95"/>
  <c r="G21" i="95"/>
  <c r="G103" i="95"/>
  <c r="G98" i="95"/>
  <c r="G95" i="95"/>
  <c r="G31" i="95"/>
  <c r="G9" i="95"/>
  <c r="G73" i="95"/>
  <c r="G61" i="95" l="1"/>
  <c r="G99" i="95"/>
  <c r="G100" i="95" s="1"/>
  <c r="G75" i="95"/>
  <c r="G56" i="95"/>
  <c r="G76" i="95" l="1"/>
  <c r="G101" i="95" s="1"/>
  <c r="G104" i="95" s="1"/>
  <c r="H183" i="94"/>
  <c r="F178" i="94"/>
  <c r="F160" i="94"/>
  <c r="F152" i="94"/>
  <c r="F140" i="94"/>
  <c r="F136" i="94"/>
  <c r="F128" i="94"/>
  <c r="F179" i="94" l="1"/>
  <c r="F153" i="94"/>
  <c r="F180" i="94" l="1"/>
  <c r="F183" i="94" s="1"/>
  <c r="G60" i="94"/>
  <c r="G144" i="94"/>
  <c r="G50" i="94"/>
  <c r="G9" i="94"/>
  <c r="G82" i="94"/>
  <c r="G47" i="94"/>
  <c r="G98" i="94"/>
  <c r="G79" i="94"/>
  <c r="G114" i="94"/>
  <c r="G111" i="94"/>
  <c r="G21" i="94"/>
  <c r="G97" i="94"/>
  <c r="G53" i="94"/>
  <c r="G113" i="94"/>
  <c r="G58" i="94"/>
  <c r="G85" i="94"/>
  <c r="G147" i="94"/>
  <c r="G90" i="94"/>
  <c r="G117" i="94"/>
  <c r="G166" i="94"/>
  <c r="G122" i="94"/>
  <c r="G55" i="94"/>
  <c r="G37" i="94"/>
  <c r="G158" i="94"/>
  <c r="G71" i="94"/>
  <c r="G69" i="94"/>
  <c r="G11" i="94"/>
  <c r="G87" i="94"/>
  <c r="G101" i="94"/>
  <c r="G30" i="94"/>
  <c r="G103" i="94"/>
  <c r="G133" i="94"/>
  <c r="G62" i="94"/>
  <c r="G176" i="94"/>
  <c r="G57" i="94"/>
  <c r="G94" i="94"/>
  <c r="G28" i="94"/>
  <c r="G41" i="94"/>
  <c r="G125" i="94"/>
  <c r="G44" i="94"/>
  <c r="G25" i="94"/>
  <c r="G163" i="94"/>
  <c r="G167" i="94"/>
  <c r="G108" i="94"/>
  <c r="G38" i="94"/>
  <c r="G75" i="94"/>
  <c r="G19" i="94"/>
  <c r="G13" i="94"/>
  <c r="G102" i="94"/>
  <c r="G63" i="94"/>
  <c r="G54" i="94"/>
  <c r="G112" i="94"/>
  <c r="G8" i="94"/>
  <c r="G95" i="94"/>
  <c r="G99" i="94"/>
  <c r="G42" i="94"/>
  <c r="G127" i="94"/>
  <c r="G159" i="94"/>
  <c r="G160" i="94" s="1"/>
  <c r="G168" i="94"/>
  <c r="G93" i="94"/>
  <c r="G40" i="94"/>
  <c r="G12" i="94"/>
  <c r="G20" i="94"/>
  <c r="G106" i="94"/>
  <c r="G165" i="94"/>
  <c r="G56" i="94"/>
  <c r="G16" i="94"/>
  <c r="G134" i="94"/>
  <c r="G72" i="94"/>
  <c r="G177" i="94"/>
  <c r="G171" i="94"/>
  <c r="G33" i="94"/>
  <c r="G105" i="94"/>
  <c r="G116" i="94"/>
  <c r="G7" i="94"/>
  <c r="G27" i="94"/>
  <c r="G46" i="94"/>
  <c r="G49" i="94"/>
  <c r="G68" i="94"/>
  <c r="G104" i="94"/>
  <c r="G151" i="94"/>
  <c r="G92" i="94"/>
  <c r="G18" i="94"/>
  <c r="G43" i="94"/>
  <c r="G135" i="94"/>
  <c r="G66" i="94"/>
  <c r="G22" i="94"/>
  <c r="G80" i="94"/>
  <c r="G91" i="94"/>
  <c r="G10" i="94"/>
  <c r="G67" i="94"/>
  <c r="G70" i="94"/>
  <c r="G83" i="94"/>
  <c r="G126" i="94"/>
  <c r="G74" i="94"/>
  <c r="G115" i="94"/>
  <c r="G118" i="94"/>
  <c r="G149" i="94"/>
  <c r="G76" i="94"/>
  <c r="G139" i="94"/>
  <c r="G140" i="94" s="1"/>
  <c r="G17" i="94"/>
  <c r="G89" i="94"/>
  <c r="G100" i="94"/>
  <c r="G14" i="94"/>
  <c r="G36" i="94"/>
  <c r="G64" i="94"/>
  <c r="G174" i="94"/>
  <c r="G77" i="94"/>
  <c r="G96" i="94"/>
  <c r="G150" i="94"/>
  <c r="G23" i="94"/>
  <c r="G59" i="94"/>
  <c r="G78" i="94"/>
  <c r="G65" i="94"/>
  <c r="G84" i="94"/>
  <c r="G120" i="94"/>
  <c r="G148" i="94"/>
  <c r="G119" i="94"/>
  <c r="G145" i="94"/>
  <c r="G170" i="94"/>
  <c r="G6" i="94"/>
  <c r="G48" i="94"/>
  <c r="G31" i="94"/>
  <c r="G172" i="94"/>
  <c r="G35" i="94"/>
  <c r="G51" i="94"/>
  <c r="G45" i="94"/>
  <c r="G123" i="94"/>
  <c r="G61" i="94"/>
  <c r="G24" i="94"/>
  <c r="G86" i="94"/>
  <c r="G146" i="94"/>
  <c r="G164" i="94"/>
  <c r="G124" i="94"/>
  <c r="G73" i="94"/>
  <c r="G52" i="94"/>
  <c r="G143" i="94"/>
  <c r="G181" i="94"/>
  <c r="G32" i="94"/>
  <c r="G175" i="94"/>
  <c r="G88" i="94"/>
  <c r="G29" i="94"/>
  <c r="G26" i="94"/>
  <c r="G109" i="94"/>
  <c r="G34" i="94"/>
  <c r="G169" i="94"/>
  <c r="G39" i="94"/>
  <c r="G107" i="94"/>
  <c r="G110" i="94"/>
  <c r="G81" i="94"/>
  <c r="G182" i="94"/>
  <c r="G121" i="94"/>
  <c r="G131" i="94"/>
  <c r="G173" i="94" l="1"/>
  <c r="G178" i="94" s="1"/>
  <c r="G179" i="94" s="1"/>
  <c r="G15" i="94"/>
  <c r="G136" i="94"/>
  <c r="G152" i="94"/>
  <c r="G128" i="94"/>
  <c r="G153" i="94" l="1"/>
  <c r="G180" i="94" s="1"/>
  <c r="G183" i="94" s="1"/>
  <c r="F179" i="93"/>
  <c r="F158" i="93"/>
  <c r="F138" i="93"/>
  <c r="F134" i="93"/>
  <c r="F124" i="93"/>
  <c r="F118" i="93"/>
  <c r="F109" i="93"/>
  <c r="F103" i="93"/>
  <c r="F125" i="93" l="1"/>
  <c r="F180" i="93"/>
  <c r="F181" i="93" l="1"/>
  <c r="F184" i="93" l="1"/>
  <c r="G181" i="93" l="1"/>
  <c r="G79" i="93"/>
  <c r="G95" i="93"/>
  <c r="G80" i="93"/>
  <c r="G96" i="93"/>
  <c r="G81" i="93"/>
  <c r="G97" i="93"/>
  <c r="G82" i="93"/>
  <c r="G98" i="93"/>
  <c r="G83" i="93"/>
  <c r="G99" i="93"/>
  <c r="G84" i="93"/>
  <c r="G100" i="93"/>
  <c r="G85" i="93"/>
  <c r="G101" i="93"/>
  <c r="G86" i="93"/>
  <c r="G102" i="93"/>
  <c r="G87" i="93"/>
  <c r="G88" i="93"/>
  <c r="G89" i="93"/>
  <c r="G90" i="93"/>
  <c r="G75" i="93"/>
  <c r="G91" i="93"/>
  <c r="G76" i="93"/>
  <c r="G92" i="93"/>
  <c r="G77" i="93"/>
  <c r="G93" i="93"/>
  <c r="G78" i="93"/>
  <c r="G94" i="93"/>
  <c r="G184" i="93"/>
  <c r="G171" i="93"/>
  <c r="G154" i="93"/>
  <c r="G137" i="93"/>
  <c r="G138" i="93" s="1"/>
  <c r="G117" i="93"/>
  <c r="G69" i="93"/>
  <c r="G53" i="93"/>
  <c r="G37" i="93"/>
  <c r="G21" i="93"/>
  <c r="G36" i="93"/>
  <c r="G169" i="93"/>
  <c r="G183" i="93"/>
  <c r="G170" i="93"/>
  <c r="G153" i="93"/>
  <c r="G116" i="93"/>
  <c r="G68" i="93"/>
  <c r="G52" i="93"/>
  <c r="G20" i="93"/>
  <c r="G152" i="93"/>
  <c r="G115" i="93"/>
  <c r="G67" i="93"/>
  <c r="G51" i="93"/>
  <c r="G35" i="93"/>
  <c r="G168" i="93"/>
  <c r="G151" i="93"/>
  <c r="G133" i="93"/>
  <c r="G114" i="93"/>
  <c r="G66" i="93"/>
  <c r="G50" i="93"/>
  <c r="G34" i="93"/>
  <c r="G18" i="93"/>
  <c r="G167" i="93"/>
  <c r="G150" i="93"/>
  <c r="G132" i="93"/>
  <c r="G113" i="93"/>
  <c r="G65" i="93"/>
  <c r="G49" i="93"/>
  <c r="G33" i="93"/>
  <c r="G17" i="93"/>
  <c r="G149" i="93"/>
  <c r="G131" i="93"/>
  <c r="G112" i="93"/>
  <c r="G64" i="93"/>
  <c r="G48" i="93"/>
  <c r="G32" i="93"/>
  <c r="G16" i="93"/>
  <c r="G165" i="93"/>
  <c r="G130" i="93"/>
  <c r="G47" i="93"/>
  <c r="G31" i="93"/>
  <c r="G15" i="93"/>
  <c r="G147" i="93"/>
  <c r="G62" i="93"/>
  <c r="G46" i="93"/>
  <c r="G14" i="93"/>
  <c r="G163" i="93"/>
  <c r="G108" i="93"/>
  <c r="G61" i="93"/>
  <c r="G45" i="93"/>
  <c r="G178" i="93"/>
  <c r="G145" i="93"/>
  <c r="G107" i="93"/>
  <c r="G60" i="93"/>
  <c r="G28" i="93"/>
  <c r="G12" i="93"/>
  <c r="G161" i="93"/>
  <c r="G144" i="93"/>
  <c r="G106" i="93"/>
  <c r="G59" i="93"/>
  <c r="G43" i="93"/>
  <c r="G11" i="93"/>
  <c r="G176" i="93"/>
  <c r="G123" i="93"/>
  <c r="G42" i="93"/>
  <c r="G57" i="93"/>
  <c r="G25" i="93"/>
  <c r="G182" i="93"/>
  <c r="G19" i="93"/>
  <c r="G166" i="93"/>
  <c r="G148" i="93"/>
  <c r="G63" i="93"/>
  <c r="G164" i="93"/>
  <c r="G30" i="93"/>
  <c r="G146" i="93"/>
  <c r="G13" i="93"/>
  <c r="G143" i="93"/>
  <c r="G74" i="93"/>
  <c r="G26" i="93"/>
  <c r="G142" i="93"/>
  <c r="G73" i="93"/>
  <c r="G29" i="93"/>
  <c r="G162" i="93"/>
  <c r="G44" i="93"/>
  <c r="G177" i="93"/>
  <c r="G27" i="93"/>
  <c r="G58" i="93"/>
  <c r="G10" i="93"/>
  <c r="G175" i="93"/>
  <c r="G122" i="93"/>
  <c r="G41" i="93"/>
  <c r="G9" i="93"/>
  <c r="G157" i="93"/>
  <c r="G38" i="93"/>
  <c r="G174" i="93"/>
  <c r="G24" i="93"/>
  <c r="G173" i="93"/>
  <c r="G172" i="93"/>
  <c r="G155" i="93"/>
  <c r="G6" i="93"/>
  <c r="G72" i="93"/>
  <c r="G55" i="93"/>
  <c r="G54" i="93"/>
  <c r="G40" i="93"/>
  <c r="G23" i="93"/>
  <c r="G22" i="93"/>
  <c r="G8" i="93"/>
  <c r="G156" i="93"/>
  <c r="G7" i="93"/>
  <c r="G141" i="93"/>
  <c r="G71" i="93"/>
  <c r="G70" i="93"/>
  <c r="G56" i="93"/>
  <c r="G121" i="93"/>
  <c r="G39" i="93"/>
  <c r="G180" i="93"/>
  <c r="G179" i="93" l="1"/>
  <c r="G134" i="93"/>
  <c r="G124" i="93"/>
  <c r="G103" i="93"/>
  <c r="G158" i="93"/>
  <c r="G118" i="93"/>
  <c r="G109" i="93"/>
  <c r="G125" i="93" l="1"/>
  <c r="F198" i="92"/>
  <c r="F181" i="92"/>
  <c r="F173" i="92"/>
  <c r="E171" i="92"/>
  <c r="F163" i="92"/>
  <c r="F159" i="92"/>
  <c r="F151" i="92"/>
  <c r="F199" i="92" l="1"/>
  <c r="F174" i="92"/>
  <c r="F200" i="92" s="1"/>
  <c r="F203" i="92" s="1"/>
  <c r="G192" i="92" l="1"/>
  <c r="G157" i="92"/>
  <c r="G140" i="92"/>
  <c r="G124" i="92"/>
  <c r="G108" i="92"/>
  <c r="G92" i="92"/>
  <c r="G76" i="92"/>
  <c r="G60" i="92"/>
  <c r="G44" i="92"/>
  <c r="G28" i="92"/>
  <c r="G12" i="92"/>
  <c r="G191" i="92"/>
  <c r="G156" i="92"/>
  <c r="G139" i="92"/>
  <c r="G123" i="92"/>
  <c r="G107" i="92"/>
  <c r="G91" i="92"/>
  <c r="G75" i="92"/>
  <c r="G59" i="92"/>
  <c r="G43" i="92"/>
  <c r="G27" i="92"/>
  <c r="G11" i="92"/>
  <c r="G190" i="92"/>
  <c r="G172" i="92"/>
  <c r="G155" i="92"/>
  <c r="G138" i="92"/>
  <c r="G122" i="92"/>
  <c r="G106" i="92"/>
  <c r="G90" i="92"/>
  <c r="G74" i="92"/>
  <c r="G58" i="92"/>
  <c r="G42" i="92"/>
  <c r="G26" i="92"/>
  <c r="G10" i="92"/>
  <c r="G202" i="92"/>
  <c r="G189" i="92"/>
  <c r="G171" i="92"/>
  <c r="G154" i="92"/>
  <c r="G137" i="92"/>
  <c r="G121" i="92"/>
  <c r="G105" i="92"/>
  <c r="G89" i="92"/>
  <c r="G73" i="92"/>
  <c r="G57" i="92"/>
  <c r="G41" i="92"/>
  <c r="G25" i="92"/>
  <c r="G9" i="92"/>
  <c r="G201" i="92"/>
  <c r="G188" i="92"/>
  <c r="G136" i="92"/>
  <c r="G120" i="92"/>
  <c r="G104" i="92"/>
  <c r="G88" i="92"/>
  <c r="G72" i="92"/>
  <c r="G56" i="92"/>
  <c r="G40" i="92"/>
  <c r="G24" i="92"/>
  <c r="G8" i="92"/>
  <c r="G170" i="92"/>
  <c r="G135" i="92"/>
  <c r="G119" i="92"/>
  <c r="G103" i="92"/>
  <c r="G87" i="92"/>
  <c r="G71" i="92"/>
  <c r="G55" i="92"/>
  <c r="G39" i="92"/>
  <c r="G23" i="92"/>
  <c r="G7" i="92"/>
  <c r="G186" i="92"/>
  <c r="G169" i="92"/>
  <c r="G150" i="92"/>
  <c r="G134" i="92"/>
  <c r="G118" i="92"/>
  <c r="G102" i="92"/>
  <c r="G86" i="92"/>
  <c r="G70" i="92"/>
  <c r="G54" i="92"/>
  <c r="G38" i="92"/>
  <c r="G187" i="92"/>
  <c r="G145" i="92"/>
  <c r="G115" i="92"/>
  <c r="G85" i="92"/>
  <c r="G62" i="92"/>
  <c r="G32" i="92"/>
  <c r="G144" i="92"/>
  <c r="G114" i="92"/>
  <c r="G84" i="92"/>
  <c r="G61" i="92"/>
  <c r="G31" i="92"/>
  <c r="G197" i="92"/>
  <c r="G168" i="92"/>
  <c r="G143" i="92"/>
  <c r="G113" i="92"/>
  <c r="G83" i="92"/>
  <c r="G53" i="92"/>
  <c r="G30" i="92"/>
  <c r="G196" i="92"/>
  <c r="G167" i="92"/>
  <c r="G142" i="92"/>
  <c r="G112" i="92"/>
  <c r="G82" i="92"/>
  <c r="G52" i="92"/>
  <c r="G29" i="92"/>
  <c r="G195" i="92"/>
  <c r="G166" i="92"/>
  <c r="G141" i="92"/>
  <c r="G111" i="92"/>
  <c r="G81" i="92"/>
  <c r="G51" i="92"/>
  <c r="G22" i="92"/>
  <c r="G194" i="92"/>
  <c r="G133" i="92"/>
  <c r="G110" i="92"/>
  <c r="G80" i="92"/>
  <c r="G50" i="92"/>
  <c r="G21" i="92"/>
  <c r="G193" i="92"/>
  <c r="G132" i="92"/>
  <c r="G109" i="92"/>
  <c r="G79" i="92"/>
  <c r="G49" i="92"/>
  <c r="G20" i="92"/>
  <c r="G185" i="92"/>
  <c r="G162" i="92"/>
  <c r="G163" i="92" s="1"/>
  <c r="G131" i="92"/>
  <c r="G101" i="92"/>
  <c r="G78" i="92"/>
  <c r="G48" i="92"/>
  <c r="G184" i="92"/>
  <c r="G130" i="92"/>
  <c r="G100" i="92"/>
  <c r="G77" i="92"/>
  <c r="G47" i="92"/>
  <c r="G18" i="92"/>
  <c r="G183" i="92"/>
  <c r="G129" i="92"/>
  <c r="G69" i="92"/>
  <c r="G17" i="92"/>
  <c r="G128" i="92"/>
  <c r="G98" i="92"/>
  <c r="G45" i="92"/>
  <c r="G147" i="92"/>
  <c r="G117" i="92"/>
  <c r="G94" i="92"/>
  <c r="G64" i="92"/>
  <c r="G34" i="92"/>
  <c r="G146" i="92"/>
  <c r="G116" i="92"/>
  <c r="G93" i="92"/>
  <c r="G63" i="92"/>
  <c r="G33" i="92"/>
  <c r="G19" i="92"/>
  <c r="G99" i="92"/>
  <c r="G46" i="92"/>
  <c r="G68" i="92"/>
  <c r="G16" i="92"/>
  <c r="G127" i="92"/>
  <c r="G97" i="92"/>
  <c r="G67" i="92"/>
  <c r="G37" i="92"/>
  <c r="G15" i="92"/>
  <c r="G180" i="92"/>
  <c r="G149" i="92"/>
  <c r="G126" i="92"/>
  <c r="G96" i="92"/>
  <c r="G66" i="92"/>
  <c r="G36" i="92"/>
  <c r="G14" i="92"/>
  <c r="G179" i="92"/>
  <c r="G148" i="92"/>
  <c r="G125" i="92"/>
  <c r="G95" i="92"/>
  <c r="G65" i="92"/>
  <c r="G35" i="92"/>
  <c r="G13" i="92"/>
  <c r="G6" i="92"/>
  <c r="G181" i="92" l="1"/>
  <c r="G159" i="92"/>
  <c r="G151" i="92"/>
  <c r="G173" i="92"/>
  <c r="G198" i="92"/>
  <c r="G199" i="92" l="1"/>
  <c r="G174" i="92"/>
  <c r="G200" i="92" l="1"/>
  <c r="G203" i="92" s="1"/>
  <c r="G212" i="91"/>
  <c r="G189" i="91"/>
  <c r="G168" i="91"/>
  <c r="G164" i="91"/>
  <c r="G152" i="91"/>
  <c r="G145" i="91"/>
  <c r="G134" i="91"/>
  <c r="G128" i="91"/>
  <c r="F127" i="90"/>
  <c r="F128" i="90" s="1"/>
  <c r="F102" i="90"/>
  <c r="F90" i="90"/>
  <c r="F83" i="90"/>
  <c r="G213" i="91" l="1"/>
  <c r="G153" i="91"/>
  <c r="F103" i="90"/>
  <c r="F129" i="90" s="1"/>
  <c r="F132" i="90" s="1"/>
  <c r="G214" i="91" l="1"/>
  <c r="G217" i="91" s="1"/>
  <c r="H209" i="91" s="1"/>
  <c r="G8" i="90"/>
  <c r="G62" i="90"/>
  <c r="G68" i="90"/>
  <c r="G76" i="90"/>
  <c r="G21" i="90"/>
  <c r="G29" i="90"/>
  <c r="G37" i="90"/>
  <c r="G16" i="90"/>
  <c r="G118" i="90"/>
  <c r="G53" i="90"/>
  <c r="G63" i="90"/>
  <c r="G117" i="90"/>
  <c r="G65" i="90"/>
  <c r="G86" i="90"/>
  <c r="G18" i="90"/>
  <c r="G34" i="90"/>
  <c r="G82" i="90"/>
  <c r="G6" i="90"/>
  <c r="G44" i="90"/>
  <c r="G99" i="90"/>
  <c r="G67" i="90"/>
  <c r="G7" i="90"/>
  <c r="G60" i="90"/>
  <c r="G66" i="90"/>
  <c r="G22" i="90"/>
  <c r="G97" i="90"/>
  <c r="G98" i="90"/>
  <c r="G81" i="90"/>
  <c r="G93" i="90"/>
  <c r="G25" i="90"/>
  <c r="G15" i="90"/>
  <c r="G73" i="90"/>
  <c r="G79" i="90"/>
  <c r="G109" i="90"/>
  <c r="G126" i="90"/>
  <c r="G125" i="90"/>
  <c r="G11" i="90"/>
  <c r="G114" i="90"/>
  <c r="G43" i="90"/>
  <c r="G42" i="90"/>
  <c r="G75" i="90"/>
  <c r="G110" i="90"/>
  <c r="G111" i="90"/>
  <c r="G27" i="90"/>
  <c r="G12" i="90"/>
  <c r="G28" i="90"/>
  <c r="G112" i="90"/>
  <c r="G87" i="90"/>
  <c r="G123" i="90"/>
  <c r="G14" i="90"/>
  <c r="G52" i="90"/>
  <c r="G59" i="90"/>
  <c r="G17" i="90"/>
  <c r="G26" i="90"/>
  <c r="G31" i="90"/>
  <c r="G33" i="90"/>
  <c r="G115" i="90"/>
  <c r="G49" i="90"/>
  <c r="G10" i="90"/>
  <c r="G100" i="90"/>
  <c r="G32" i="90"/>
  <c r="G51" i="90"/>
  <c r="G69" i="90"/>
  <c r="G48" i="90"/>
  <c r="G120" i="90"/>
  <c r="G130" i="90"/>
  <c r="G64" i="90"/>
  <c r="G132" i="90"/>
  <c r="G121" i="90"/>
  <c r="G80" i="90"/>
  <c r="G50" i="90"/>
  <c r="G95" i="90"/>
  <c r="G116" i="90"/>
  <c r="G119" i="90"/>
  <c r="G23" i="90"/>
  <c r="G101" i="90"/>
  <c r="G38" i="90"/>
  <c r="G13" i="90"/>
  <c r="G58" i="90"/>
  <c r="G71" i="90"/>
  <c r="G55" i="90"/>
  <c r="G45" i="90"/>
  <c r="G131" i="90"/>
  <c r="G54" i="90"/>
  <c r="G61" i="90"/>
  <c r="G89" i="90"/>
  <c r="G40" i="90"/>
  <c r="G107" i="90"/>
  <c r="G77" i="90"/>
  <c r="G19" i="90"/>
  <c r="G70" i="90"/>
  <c r="G96" i="90"/>
  <c r="G72" i="90"/>
  <c r="G108" i="90"/>
  <c r="G24" i="90"/>
  <c r="G30" i="90"/>
  <c r="G35" i="90"/>
  <c r="G94" i="90"/>
  <c r="G113" i="90"/>
  <c r="G9" i="90"/>
  <c r="G41" i="90"/>
  <c r="G56" i="90"/>
  <c r="G78" i="90"/>
  <c r="G20" i="90"/>
  <c r="G122" i="90"/>
  <c r="G39" i="90"/>
  <c r="G46" i="90"/>
  <c r="G57" i="90"/>
  <c r="G74" i="90"/>
  <c r="G124" i="90"/>
  <c r="G47" i="90"/>
  <c r="G36" i="90"/>
  <c r="H7" i="91" l="1"/>
  <c r="H77" i="91"/>
  <c r="H175" i="91"/>
  <c r="H185" i="91"/>
  <c r="H15" i="91"/>
  <c r="H28" i="91"/>
  <c r="H14" i="91"/>
  <c r="H84" i="91"/>
  <c r="H202" i="91"/>
  <c r="H20" i="91"/>
  <c r="H186" i="91"/>
  <c r="H150" i="91"/>
  <c r="H143" i="91"/>
  <c r="H118" i="91"/>
  <c r="H70" i="91"/>
  <c r="H43" i="91"/>
  <c r="H82" i="91"/>
  <c r="H17" i="91"/>
  <c r="H208" i="91"/>
  <c r="H142" i="91"/>
  <c r="H215" i="91"/>
  <c r="H93" i="91"/>
  <c r="H64" i="91"/>
  <c r="H16" i="91"/>
  <c r="H172" i="91"/>
  <c r="H40" i="91"/>
  <c r="H198" i="91"/>
  <c r="H66" i="91"/>
  <c r="H27" i="91"/>
  <c r="H89" i="91"/>
  <c r="H36" i="91"/>
  <c r="H205" i="91"/>
  <c r="H140" i="91"/>
  <c r="H60" i="91"/>
  <c r="H21" i="91"/>
  <c r="H181" i="91"/>
  <c r="H45" i="91"/>
  <c r="H48" i="91"/>
  <c r="H124" i="91"/>
  <c r="H204" i="91"/>
  <c r="H72" i="91"/>
  <c r="H23" i="91"/>
  <c r="H111" i="91"/>
  <c r="H24" i="91"/>
  <c r="H98" i="91"/>
  <c r="H179" i="91"/>
  <c r="H63" i="91"/>
  <c r="H210" i="91"/>
  <c r="H180" i="91"/>
  <c r="H53" i="91"/>
  <c r="H216" i="91"/>
  <c r="H95" i="91"/>
  <c r="H13" i="91"/>
  <c r="H32" i="91"/>
  <c r="H56" i="91"/>
  <c r="H8" i="91"/>
  <c r="H52" i="91"/>
  <c r="H105" i="91"/>
  <c r="H37" i="91"/>
  <c r="H30" i="91"/>
  <c r="H195" i="91"/>
  <c r="H201" i="91"/>
  <c r="H102" i="91"/>
  <c r="H88" i="91"/>
  <c r="H167" i="91"/>
  <c r="H168" i="91" s="1"/>
  <c r="H114" i="91"/>
  <c r="H127" i="91"/>
  <c r="H139" i="91"/>
  <c r="H184" i="91"/>
  <c r="H46" i="91"/>
  <c r="H199" i="91"/>
  <c r="H79" i="91"/>
  <c r="H173" i="91"/>
  <c r="H183" i="91"/>
  <c r="H200" i="91"/>
  <c r="H109" i="91"/>
  <c r="H176" i="91"/>
  <c r="H73" i="91"/>
  <c r="H86" i="91"/>
  <c r="H149" i="91"/>
  <c r="H50" i="91"/>
  <c r="H121" i="91"/>
  <c r="H126" i="91"/>
  <c r="H11" i="91"/>
  <c r="H68" i="91"/>
  <c r="H108" i="91"/>
  <c r="H144" i="91"/>
  <c r="H91" i="91"/>
  <c r="H138" i="91"/>
  <c r="H101" i="91"/>
  <c r="H78" i="91"/>
  <c r="H69" i="91"/>
  <c r="H207" i="91"/>
  <c r="H62" i="91"/>
  <c r="H137" i="91"/>
  <c r="H116" i="91"/>
  <c r="H106" i="91"/>
  <c r="H100" i="91"/>
  <c r="H44" i="91"/>
  <c r="H92" i="91"/>
  <c r="H113" i="91"/>
  <c r="H87" i="91"/>
  <c r="H115" i="91"/>
  <c r="H97" i="91"/>
  <c r="H71" i="91"/>
  <c r="H187" i="91"/>
  <c r="H42" i="91"/>
  <c r="H83" i="91"/>
  <c r="H26" i="91"/>
  <c r="H49" i="91"/>
  <c r="H96" i="91"/>
  <c r="H38" i="91"/>
  <c r="H162" i="91"/>
  <c r="H47" i="91"/>
  <c r="H6" i="91"/>
  <c r="H31" i="91"/>
  <c r="H9" i="91"/>
  <c r="H117" i="91"/>
  <c r="H174" i="91"/>
  <c r="H12" i="91"/>
  <c r="H110" i="91"/>
  <c r="H75" i="91"/>
  <c r="H120" i="91"/>
  <c r="H85" i="91"/>
  <c r="H217" i="91"/>
  <c r="H177" i="91"/>
  <c r="H133" i="91"/>
  <c r="H29" i="91"/>
  <c r="H76" i="91"/>
  <c r="H119" i="91"/>
  <c r="H34" i="91"/>
  <c r="H103" i="91"/>
  <c r="H18" i="91"/>
  <c r="H74" i="91"/>
  <c r="H197" i="91"/>
  <c r="H206" i="91"/>
  <c r="H58" i="91"/>
  <c r="H99" i="91"/>
  <c r="H55" i="91"/>
  <c r="H148" i="91"/>
  <c r="H39" i="91"/>
  <c r="H112" i="91"/>
  <c r="H10" i="91"/>
  <c r="H51" i="91"/>
  <c r="H57" i="91"/>
  <c r="H80" i="91"/>
  <c r="H22" i="91"/>
  <c r="H141" i="91"/>
  <c r="H61" i="91"/>
  <c r="H194" i="91"/>
  <c r="H203" i="91"/>
  <c r="H107" i="91"/>
  <c r="H151" i="91"/>
  <c r="H59" i="91"/>
  <c r="H122" i="91"/>
  <c r="H188" i="91"/>
  <c r="H163" i="91"/>
  <c r="H90" i="91"/>
  <c r="H132" i="91"/>
  <c r="H196" i="91"/>
  <c r="H81" i="91"/>
  <c r="H211" i="91"/>
  <c r="H65" i="91"/>
  <c r="H67" i="91"/>
  <c r="H54" i="91"/>
  <c r="H33" i="91"/>
  <c r="H35" i="91"/>
  <c r="H41" i="91"/>
  <c r="H19" i="91"/>
  <c r="H25" i="91"/>
  <c r="H123" i="91"/>
  <c r="H182" i="91"/>
  <c r="H178" i="91"/>
  <c r="H161" i="91"/>
  <c r="H94" i="91"/>
  <c r="H160" i="91"/>
  <c r="H131" i="91"/>
  <c r="H104" i="91"/>
  <c r="H125" i="91"/>
  <c r="G102" i="90"/>
  <c r="G90" i="90"/>
  <c r="G83" i="90"/>
  <c r="G103" i="90" s="1"/>
  <c r="G129" i="90" s="1"/>
  <c r="G127" i="90"/>
  <c r="G128" i="90" s="1"/>
  <c r="H134" i="91" l="1"/>
  <c r="H145" i="91"/>
  <c r="H212" i="91"/>
  <c r="H128" i="91"/>
  <c r="H189" i="91"/>
  <c r="H152" i="91"/>
  <c r="H164" i="91"/>
  <c r="H213" i="91" l="1"/>
  <c r="H153" i="91"/>
  <c r="H214" i="91" l="1"/>
</calcChain>
</file>

<file path=xl/sharedStrings.xml><?xml version="1.0" encoding="utf-8"?>
<sst xmlns="http://schemas.openxmlformats.org/spreadsheetml/2006/main" count="3105" uniqueCount="861">
  <si>
    <t>КБПд</t>
  </si>
  <si>
    <t>САВАз</t>
  </si>
  <si>
    <t>ТРИГЛАВз</t>
  </si>
  <si>
    <t>Користени кратенки</t>
  </si>
  <si>
    <t>1.</t>
  </si>
  <si>
    <t>2.</t>
  </si>
  <si>
    <t>3.</t>
  </si>
  <si>
    <t xml:space="preserve">КБПз </t>
  </si>
  <si>
    <t>-</t>
  </si>
  <si>
    <t>4.</t>
  </si>
  <si>
    <t>5.</t>
  </si>
  <si>
    <t xml:space="preserve">САВАд </t>
  </si>
  <si>
    <t>6.</t>
  </si>
  <si>
    <t>7.</t>
  </si>
  <si>
    <t>Отворен задолжителен пензиски фонд Сава пензиски фонд</t>
  </si>
  <si>
    <t>КБ Прв отворен задолжителен пензиски фонд – Скопје</t>
  </si>
  <si>
    <t>Отворен доброволен пензиски фонд Сава пензија плус</t>
  </si>
  <si>
    <t>КБ Прв отворен доброволен пензиски фонд - Скопје</t>
  </si>
  <si>
    <t xml:space="preserve">Агенција за супервизија на капитално финансирано пензиско осигурување </t>
  </si>
  <si>
    <t>Триглав отворен задолжителен пензиски фонд – Скопје</t>
  </si>
  <si>
    <t>8.</t>
  </si>
  <si>
    <r>
      <rPr>
        <u/>
        <sz val="10"/>
        <rFont val="Arial"/>
        <family val="2"/>
        <charset val="204"/>
      </rPr>
      <t>Содржина</t>
    </r>
    <r>
      <rPr>
        <u/>
        <sz val="10"/>
        <color theme="10"/>
        <rFont val="Arial"/>
        <family val="2"/>
        <charset val="204"/>
      </rPr>
      <t xml:space="preserve"> </t>
    </r>
    <r>
      <rPr>
        <u/>
        <sz val="10"/>
        <color rgb="FF1F5F9E"/>
        <rFont val="Arial"/>
        <family val="2"/>
        <charset val="204"/>
      </rPr>
      <t>/ Table of Contents</t>
    </r>
  </si>
  <si>
    <t>Вредност во денари</t>
  </si>
  <si>
    <t xml:space="preserve">% од вкупните средства </t>
  </si>
  <si>
    <t>Инструмент</t>
  </si>
  <si>
    <t>Валута</t>
  </si>
  <si>
    <t>Издавач</t>
  </si>
  <si>
    <r>
      <t>Содржина</t>
    </r>
    <r>
      <rPr>
        <u/>
        <sz val="8"/>
        <color rgb="FF007DA0"/>
        <rFont val="Arial"/>
        <family val="2"/>
      </rPr>
      <t xml:space="preserve"> </t>
    </r>
    <r>
      <rPr>
        <u/>
        <sz val="8"/>
        <color rgb="FF1F5F9E"/>
        <rFont val="Arial"/>
        <family val="2"/>
      </rPr>
      <t>/ Table of Contents</t>
    </r>
  </si>
  <si>
    <t>Номинална вредност / Број на акции</t>
  </si>
  <si>
    <t>РСМ</t>
  </si>
  <si>
    <t>Република Северна Македонија</t>
  </si>
  <si>
    <t>Побарувања</t>
  </si>
  <si>
    <t>Парични средства</t>
  </si>
  <si>
    <t>Номинална вредност 
/ Број на акции</t>
  </si>
  <si>
    <t>ТРИГЛАВд</t>
  </si>
  <si>
    <t>Триглав отворен доброволен пензиски фонд – Скопје</t>
  </si>
  <si>
    <t>www.mapas.mk</t>
  </si>
  <si>
    <t xml:space="preserve"> тел: (+389 2) 3224-229 </t>
  </si>
  <si>
    <t xml:space="preserve">Депозити </t>
  </si>
  <si>
    <t xml:space="preserve">Домашни инструменти </t>
  </si>
  <si>
    <t xml:space="preserve">Обврзници </t>
  </si>
  <si>
    <t xml:space="preserve">Државни обврзници </t>
  </si>
  <si>
    <t xml:space="preserve">Акции </t>
  </si>
  <si>
    <t xml:space="preserve">Инвестициски фондови </t>
  </si>
  <si>
    <t xml:space="preserve">Вкупно акции и удели во инвестициски фондови 
</t>
  </si>
  <si>
    <t xml:space="preserve">Вкупно домашни инструменти 
</t>
  </si>
  <si>
    <t xml:space="preserve">Вкупно акции </t>
  </si>
  <si>
    <t xml:space="preserve">Вкупно странски инструменти 
</t>
  </si>
  <si>
    <t xml:space="preserve">Вкупно средства </t>
  </si>
  <si>
    <t>Инвестициски фондови</t>
  </si>
  <si>
    <t>Шпаркасе банка АД Скопје</t>
  </si>
  <si>
    <t>Вкупно акции и удели во инвестициски фондови</t>
  </si>
  <si>
    <t>удели во инвестиционен фонд</t>
  </si>
  <si>
    <t>Вкупно инвестиции</t>
  </si>
  <si>
    <t xml:space="preserve">Вкупно акции и удели во инвестициски фондови </t>
  </si>
  <si>
    <t xml:space="preserve">Хартии од вредност издадени од издавачи со седиште во ЕУ и ОЕЦД </t>
  </si>
  <si>
    <t xml:space="preserve">Вкупно домашни инструменти </t>
  </si>
  <si>
    <t xml:space="preserve">ПроКредит банка АД Скопје </t>
  </si>
  <si>
    <t xml:space="preserve">Стопанска банка АД Битола </t>
  </si>
  <si>
    <t xml:space="preserve">Халк банка АД Скопје </t>
  </si>
  <si>
    <t>ТТК Банка АД Скопје</t>
  </si>
  <si>
    <t xml:space="preserve">Вкупно странски инструменти </t>
  </si>
  <si>
    <t xml:space="preserve">Парични средства </t>
  </si>
  <si>
    <t>ТТК банка АД Скопје</t>
  </si>
  <si>
    <t xml:space="preserve">Шпаркасе банка АД Скопје </t>
  </si>
  <si>
    <t>ВФПд</t>
  </si>
  <si>
    <t>ВФП отворен доброволен пензиски фонд – Скопје</t>
  </si>
  <si>
    <t>Обврзници</t>
  </si>
  <si>
    <t xml:space="preserve">Вкупно државни обврзници </t>
  </si>
  <si>
    <t xml:space="preserve">Вкупно депозити во банки </t>
  </si>
  <si>
    <t>Вкупно акции и удели на инвестициски фондови</t>
  </si>
  <si>
    <t>Oбврзница за денационализација; РМДЕН20; 10 год.; 2,0%; 01/06/2031</t>
  </si>
  <si>
    <t>ЕУР</t>
  </si>
  <si>
    <t>Oбврзница за денационализација; РМДЕН21; 10 год.; 2,0%; 01/06/2032</t>
  </si>
  <si>
    <t>Континуирана обврзница 15 год.; 5,00%; 17/11/2037</t>
  </si>
  <si>
    <t>МКД</t>
  </si>
  <si>
    <t>Континуирана обврзница 15 год.; 5,20%; 01/12/2037</t>
  </si>
  <si>
    <t>Континуирана обврзница 15 год.; 5,15%; 29/12/2037</t>
  </si>
  <si>
    <t>Континуирана обврзница 15 год.; 5,40%; 29/12/2037</t>
  </si>
  <si>
    <t>Континуирана обврзница 15 год.; 5,40%; 12/01/2038</t>
  </si>
  <si>
    <t>Континуирана обврзница 15 год.; 5,60%; 09/01/2038</t>
  </si>
  <si>
    <t>Континуирана обврзница 15 год.; 5,90%; 30/03/2038</t>
  </si>
  <si>
    <t>Континуирана обврзница 15 год.; 6,15%; 13/07/2038</t>
  </si>
  <si>
    <t>Континуирана обврзница 15 год.; 6,15%; 04/08/2038</t>
  </si>
  <si>
    <t>Континуирана обврзница 15 год.; 6,15%; 07/09/2038</t>
  </si>
  <si>
    <t>Континуирана обврзница 15 год.; 6,15%; 21/09/2038</t>
  </si>
  <si>
    <t>Континуирана обврзница 15 год.; 6,15%; 14/12/2038</t>
  </si>
  <si>
    <t>Континуирана обврзница 15 год.; 6,15%; 28/12/2038</t>
  </si>
  <si>
    <t>Депозити</t>
  </si>
  <si>
    <t>Вкупно депозити во банки</t>
  </si>
  <si>
    <t>Акции</t>
  </si>
  <si>
    <t>Алкалоид А.Д. Скопје</t>
  </si>
  <si>
    <t>обични акции</t>
  </si>
  <si>
    <t>НЛБ БАНКА АД СКОПЈЕ</t>
  </si>
  <si>
    <t>МАКЕДОНСКИ ТЕЛЕКОМ АД СКОПЈЕ</t>
  </si>
  <si>
    <t>СТОПАНСКА БАНКА АД СКОПЈE</t>
  </si>
  <si>
    <t>МАКПЕТРОЛ АД СКОПЈЕ</t>
  </si>
  <si>
    <t>Република Романија</t>
  </si>
  <si>
    <t>УСД</t>
  </si>
  <si>
    <t>IE -Xtrackers MSCI USA UCITS ETF 1C</t>
  </si>
  <si>
    <t>Вкупно средства</t>
  </si>
  <si>
    <t>Табела 7: Инвестициско портфолио - ВФПд</t>
  </si>
  <si>
    <t xml:space="preserve">Табела 1: Инвестициско портфолио - САВАз  </t>
  </si>
  <si>
    <t>Табела 2: Инвестициско портфолио - КБПз</t>
  </si>
  <si>
    <t>Табела 3: Инвестициско портфолио - ТРИГЛАВз</t>
  </si>
  <si>
    <t xml:space="preserve">Табела 4: Инвестициско портфолио - САВАд </t>
  </si>
  <si>
    <t>Табела 5: Инвестициско портфолио - КБПд</t>
  </si>
  <si>
    <t>Табела 6: Инвестициско портфолио - ТРИГЛАВд</t>
  </si>
  <si>
    <t>Континуирана обрзница 15 год; 2,90% 03/03/2037</t>
  </si>
  <si>
    <t>Континуирана обрзница 15 год; 3,10% 12/05/2037</t>
  </si>
  <si>
    <t>Континуирана обрзница 15 год; 4,00% 18/08/2037</t>
  </si>
  <si>
    <t>Континуирана обрзница 15 год; 5,40% 29/12/2037</t>
  </si>
  <si>
    <t>Халк банка АД Скопје</t>
  </si>
  <si>
    <t>ОИФ ВФП Кеш Депозит</t>
  </si>
  <si>
    <t>US - SCHWAB US LARGE-CAP ETF</t>
  </si>
  <si>
    <t>US - ISHARES MSCI WORLD ETF</t>
  </si>
  <si>
    <t>US - VANGUARD TOT WORLD STK ETF</t>
  </si>
  <si>
    <t>US - VANGUARD ESG INTL STOCK ETF</t>
  </si>
  <si>
    <t>US - VANGUARD ESG US STOCK ETF</t>
  </si>
  <si>
    <t>US - ISHARES ESG AWARE MSCI USA</t>
  </si>
  <si>
    <t>Oбврзница за денационализација; РМДЕН15; 10 год.; 2,00%; 01/06/2026</t>
  </si>
  <si>
    <t>Oбврзница за денационализација; РМДЕН16:10 год.; 2,00%:01/06/2027</t>
  </si>
  <si>
    <t>Oбврзница за денационализација; РМДЕН19:10 год.; 2,00%:01/06/2030</t>
  </si>
  <si>
    <t>Oбврзница за денационализација; РМДЕН21:10 год.; 2,00%:01/06/2032</t>
  </si>
  <si>
    <t>Континуирана обврзница 10 год; 3,50% 14/01/2026</t>
  </si>
  <si>
    <t>Континуирана обврзница 10 год; 3,70% 07/04/2026</t>
  </si>
  <si>
    <t>Континуирана обврзница 10 год; 3,90% 18/08/2026</t>
  </si>
  <si>
    <t>Континуирана обврзница 10 год; 3,70% 18/08/2026</t>
  </si>
  <si>
    <t>Континуирана обврзница 15 год; 4,00% 12/03/2030</t>
  </si>
  <si>
    <t>Континуирана обврзница 15 год; 4,00% 26/03/2030</t>
  </si>
  <si>
    <t>Континуирана обврзница 15 год; 4.00% 16/04/2030</t>
  </si>
  <si>
    <t>Континуирана обврзница 15 год; 4.00% 07/05/2030</t>
  </si>
  <si>
    <t>Континуирана обврзница 15 год; 4,00% 04/06/2030</t>
  </si>
  <si>
    <t>Континуирана обврзница 15 год; 4,00% 25/06/2030</t>
  </si>
  <si>
    <t>Континуирана обврзница 15 год; 4,00% 09/07/2030</t>
  </si>
  <si>
    <t>Континуирана обврзница 15 год; 4,00% 30/07/2030</t>
  </si>
  <si>
    <t>Континуирана обврзница 15 год; 4,30% 28/01/2031</t>
  </si>
  <si>
    <t>Континуирана обврзница 15 год; 4,30% 11/02/2031</t>
  </si>
  <si>
    <t>Континуирана обврзница 15 год; 4,30% 22/09/2031</t>
  </si>
  <si>
    <t>Континуирана обврзница 15 год; 4,30% 29/09/2031</t>
  </si>
  <si>
    <t>Континуирана обврзница 15 год; 4,30% 14/10/2031</t>
  </si>
  <si>
    <t>Континуирана обврзница 15 год; 4,30% 03/11/2031</t>
  </si>
  <si>
    <t>Континуирана обврзница 15 год; 4,30% 01/12/2031</t>
  </si>
  <si>
    <t>Континуирана обврзница 15 год; 4,30% 22/12/2031</t>
  </si>
  <si>
    <t>Континуирана обврзница 15 год; 4,10% 12/01/2032</t>
  </si>
  <si>
    <t>Континуирана обврзница 15 год; 3,80% 26/01/2032</t>
  </si>
  <si>
    <t>Континуирана обврзница 15 год; 3,80% 16/02/2032</t>
  </si>
  <si>
    <t>Континуирана обврзница 15 год; 3,80% 09/03/2032</t>
  </si>
  <si>
    <t>Континуирана обврзница 15 год; 3,80% 23/03/2032</t>
  </si>
  <si>
    <t>Континуирана обврзница 15 год; 3,80% 30/03/2032</t>
  </si>
  <si>
    <t>Континуирана обврзница 15 год; 3,80% 04/05/2032</t>
  </si>
  <si>
    <t>Континуирана обврзница 15 год; 3,80% 08/06/2032</t>
  </si>
  <si>
    <t>Континуирана обврзница 15 год; 3,80% 22/06/2032</t>
  </si>
  <si>
    <t>Континуирана обврзница 15 год; 3,80% 29/06/2032</t>
  </si>
  <si>
    <t>Континуирана обврзница 15 год; 3,80% 06/07/2032</t>
  </si>
  <si>
    <t>Континуирана обврзница 15 год; 3,80% 05/10/2032</t>
  </si>
  <si>
    <t>Континуирана обврзница 15 год; 3,80% 19/10/2032</t>
  </si>
  <si>
    <t>Континуирана обврзница 15 год; 3,80% 02/11/2032</t>
  </si>
  <si>
    <t>Континуирана обврзница 15 год; 3,80% 23/11/2032</t>
  </si>
  <si>
    <t>Континуирана обврзница 15 год; 3,80% 30/11/2032</t>
  </si>
  <si>
    <t>Континуирана обврзница 15 год; 3,80% 07/12/2032</t>
  </si>
  <si>
    <t>Континуирана обврзница 15 год; 3,80% 11/01/2033</t>
  </si>
  <si>
    <t>Континуирана обврзница 15 год; 3,70% 25/01/2033</t>
  </si>
  <si>
    <t>Континуирана обврзница 15 год; 3,20% 25/01/2033</t>
  </si>
  <si>
    <t>Континуирана обврзница 15 год; 3,20% 15/02/2033</t>
  </si>
  <si>
    <t>Континуирана обврзница 15 год; 3,50% 07/06/2033</t>
  </si>
  <si>
    <t>Континуирана обврзница 15 год; 3,40% 20/09/2033</t>
  </si>
  <si>
    <t>Континуирана обврзница 15 год; 2,90% 01/11/2033</t>
  </si>
  <si>
    <t>Континуирана обврзница 15 год; 2,90% 22/11/2033</t>
  </si>
  <si>
    <t>Континуирана обврзница 15 год; 3,20% 28/02/2034</t>
  </si>
  <si>
    <t>Континуирана обврзница 15 год; 3,20% 16/05/2034</t>
  </si>
  <si>
    <t>Континуирана обврзница 15 год; 2,55% 08/08/2034</t>
  </si>
  <si>
    <t>Континуирана обврзница 15 год; 3,10% 19/09/2034</t>
  </si>
  <si>
    <t>Континуирана обврзница 15 год; 3,00% 07/11/2034</t>
  </si>
  <si>
    <t>Континуирана обврзница 15 год; 2,45% 06/12/2034</t>
  </si>
  <si>
    <t>Континуирана обврзница 15 год; 2,90% 13/02/2035</t>
  </si>
  <si>
    <t>Континуирана обврзница 15 год; 3,00% 18/06/2035</t>
  </si>
  <si>
    <t>Континуирана обврзница 15 год; 2,50% 29/10/2035</t>
  </si>
  <si>
    <t>Континуирана обврзница 15 год; 2,20% 03/12/2035</t>
  </si>
  <si>
    <t>Континуирана обврзница 15 год; 2,50% 14/01/2036</t>
  </si>
  <si>
    <t>Континуирана обврзница 15 год; 2,50% 04/03/2036</t>
  </si>
  <si>
    <t>Континуирана обврзница 15 год; 2,50% 15/04/2036</t>
  </si>
  <si>
    <t>Континуирана обврзница 15 год; 2,20%  15/04/2036</t>
  </si>
  <si>
    <t>Континуирана обврзница 15 год; 2,50% 17/06/2036</t>
  </si>
  <si>
    <t>Континуирана обврзница 15 год; 2,20% 17/06/2036</t>
  </si>
  <si>
    <t>Континуирана обврзница 15 год; 2,50% 05/08/2036</t>
  </si>
  <si>
    <t>Континуирана обврзница 15 год; 2,50% 16/09/2036</t>
  </si>
  <si>
    <t>Континуирана обврзница 15 год; 2,50% 14/10/2036</t>
  </si>
  <si>
    <t>Континуирана обврзница 15 год; 2,20% 18/11/2036</t>
  </si>
  <si>
    <t>Континуирана обврзница 15 год; 2,60% 13/01/2037</t>
  </si>
  <si>
    <t>Континуирана обврзница 15 год; 2,90% 03/03/2037</t>
  </si>
  <si>
    <t>Континуирана обврзница 15 год; 3,10% 12/05/2037</t>
  </si>
  <si>
    <t>Континуирана обврзница 15 год; 3,70% 30/06/2037</t>
  </si>
  <si>
    <t>Континуирана обврзница 15 год; 4,20% 04/08/2037</t>
  </si>
  <si>
    <t>Континуирана обврзница 15 год; 4,00% 18/08/2037</t>
  </si>
  <si>
    <t>Континуирана обврзница 15 год: 4,20% 09/09/2037</t>
  </si>
  <si>
    <t>Континуирана обврзница 15 год: 4,40% 13/10/2037</t>
  </si>
  <si>
    <t>Континуирана обврзница 15 год; 5,40% 29/12/2037</t>
  </si>
  <si>
    <t>Континуирана обврзница 15 год; 5,15% 29/12/2037</t>
  </si>
  <si>
    <t>Континуирана обврзница 15 год; 5,40% 12/01/2038</t>
  </si>
  <si>
    <t>Континуирана обврзница 15 год; 5,60% 09/02/2038</t>
  </si>
  <si>
    <t>Континуирана обврзница 15 год; 5,90% 03/03/2038</t>
  </si>
  <si>
    <t>Континуирана обврзница 15 год; 5,90% 30/03/2038</t>
  </si>
  <si>
    <t>Континуирана обврзница 15 год; 5,90% 11/05/2038</t>
  </si>
  <si>
    <t>Континуирана обврзница 15 год; 5,90% 15/06/2038</t>
  </si>
  <si>
    <t>Континуирана обврзница 15 год; 6,15% 13/07/2038</t>
  </si>
  <si>
    <t>Континуирана обврзница 15 год; 6,15% 20/07/2038</t>
  </si>
  <si>
    <t>Континуирана обврзница 15 год; 6,15% 04/08/2038</t>
  </si>
  <si>
    <t>Континуирана обврзница 15 год; 6,15% 07/09/2038</t>
  </si>
  <si>
    <t>Континуирана обврзница 15 год; 6,15% 21/09/2038</t>
  </si>
  <si>
    <t>Континуирана обврзница 15 год; 6,15% 16/11/2038</t>
  </si>
  <si>
    <t>Континуирана обврзница 15 год; 6,15% 14/12/2038</t>
  </si>
  <si>
    <t>Континуирана обврзница 15 год; 5,90% 28/12/2038</t>
  </si>
  <si>
    <t>Континуирана обврзница 30 год; 4,85% 26/04/2048</t>
  </si>
  <si>
    <t>Континуирана обврзница 30 год; 4,60% 19/07/2048</t>
  </si>
  <si>
    <t>Континуирана обврзница 30 год; 4,50% 18/10/2048</t>
  </si>
  <si>
    <t>Континуирана обврзница 30 год; 4,30% 31/01/2049</t>
  </si>
  <si>
    <t>Континуирана обврзница 30 год; 4,30% 18/04/2049</t>
  </si>
  <si>
    <t>Континуирана обврзница 30 год; 4,30% 18/07/2049</t>
  </si>
  <si>
    <t>Континуирана обврзница 30 год; 4,10% 31/10/2049</t>
  </si>
  <si>
    <t>Континуирана обврзница 30 год; 4,00% 30/01/2050</t>
  </si>
  <si>
    <t>Континуирана обврзница 30 год; 4,00% 30/04/2050</t>
  </si>
  <si>
    <t>Континуирана обврзница 30 год; 4,10% 06/08/2050</t>
  </si>
  <si>
    <t>5,25% 17/10/23-17/10/26</t>
  </si>
  <si>
    <t>Алкалоид АД Скопје</t>
  </si>
  <si>
    <t xml:space="preserve">DE -  iShares STOXX Europe 600 UCITS ETF </t>
  </si>
  <si>
    <t>US - iShares ESG Aware MSCI EAFE ETF</t>
  </si>
  <si>
    <t>US - Vanguard S&amp;P 500 ETF</t>
  </si>
  <si>
    <t xml:space="preserve">US -Vanguard ESG International Stock ETF </t>
  </si>
  <si>
    <t xml:space="preserve">US - Vanguard ESG US Stock ETF </t>
  </si>
  <si>
    <t>Извор за податоците за структурата на инвестициите на пензиските фондови се пензиските друштва.</t>
  </si>
  <si>
    <t xml:space="preserve">Ве молиме при користење на податоците задолжително да го наведете изворот. </t>
  </si>
  <si>
    <r>
      <rPr>
        <b/>
        <sz val="10"/>
        <rFont val="Arial"/>
        <family val="2"/>
        <charset val="204"/>
      </rPr>
      <t>Содржина</t>
    </r>
    <r>
      <rPr>
        <b/>
        <sz val="10"/>
        <color rgb="FF5A3C92"/>
        <rFont val="Arial"/>
        <family val="2"/>
        <charset val="204"/>
      </rPr>
      <t xml:space="preserve"> </t>
    </r>
  </si>
  <si>
    <t>Славко Јаневски бр.100, 1000 Скопје</t>
  </si>
  <si>
    <t xml:space="preserve">За посигурни пензионерски денови </t>
  </si>
  <si>
    <t>Забелешки</t>
  </si>
  <si>
    <t xml:space="preserve">Кратенки </t>
  </si>
  <si>
    <t xml:space="preserve">Почеток на работа на САВАз е 1.1.2006 г. </t>
  </si>
  <si>
    <r>
      <t xml:space="preserve">Почеток на работа на КБПз е 1.1.2006 г. </t>
    </r>
    <r>
      <rPr>
        <sz val="9"/>
        <color rgb="FF007DA0"/>
        <rFont val="Arial"/>
        <family val="2"/>
      </rPr>
      <t xml:space="preserve"> </t>
    </r>
  </si>
  <si>
    <t xml:space="preserve">Почеток на работа на ТРИГЛАВз е 1.4.2019 г. </t>
  </si>
  <si>
    <t>Почеток на работа на САВАд е 15.7.2009 г.</t>
  </si>
  <si>
    <t xml:space="preserve">Почеток на работа на КБПд е 21.12.2009 г. </t>
  </si>
  <si>
    <r>
      <t>Почеток на работа на ТРИГЛАВд е 1.3.2021 г.</t>
    </r>
    <r>
      <rPr>
        <sz val="9"/>
        <color indexed="21"/>
        <rFont val="Arial"/>
        <family val="2"/>
        <charset val="204"/>
      </rPr>
      <t xml:space="preserve"> </t>
    </r>
  </si>
  <si>
    <t xml:space="preserve">Почеток на работа  ВФПд е 18.10.2022 г. </t>
  </si>
  <si>
    <t>Обврзница за денационализација; РМДЕН15; 10 год.; 2,0%; 01/06/26</t>
  </si>
  <si>
    <t>Обврзница за денационализација; РМДЕН16; 10 год.; 2,0%; 01/06/27</t>
  </si>
  <si>
    <t>Обврзница за денационализација; РМДЕН17; 10 год.; 2,0%; 01/06/28</t>
  </si>
  <si>
    <t>Обврзница за денационализација; РМДЕН18; 10 год.; 2,0%; 01/06/29</t>
  </si>
  <si>
    <t>Обврзница за денационализација; РМДЕН19; 10 год.; 2,0%; 01/06/29</t>
  </si>
  <si>
    <t>Обврзница за денационализација; РМДЕН20; 10 год.; 2,0%; 01/06/29</t>
  </si>
  <si>
    <t>Континуирана обрзница 15 год; 4,00% 12/03/2030</t>
  </si>
  <si>
    <t>Континуирана обрзница 15 год; 4,00% 09/07/2030</t>
  </si>
  <si>
    <t>Континуирана обрзница 15 год; 4,30% 22/09/2031</t>
  </si>
  <si>
    <t>Континуирана обрзница 15 год; 4,30% 29/09/2031</t>
  </si>
  <si>
    <t>Континуирана обрзница 15 год; 4,30% 22/12/2031</t>
  </si>
  <si>
    <t>Континуирана обрзница 15 год; 4,30% 01/12/2031</t>
  </si>
  <si>
    <t>Континуирана обрзница 15 год; 4,10% 12/01/2032</t>
  </si>
  <si>
    <t>Континуирана обрзница 15 год; 3,80% 26/01/2032</t>
  </si>
  <si>
    <t>Континуирана обрзница 15 год; 3,80% 16/02/2032</t>
  </si>
  <si>
    <t>Континуирана обрзница 15 год; 3,80% 09/03/2032</t>
  </si>
  <si>
    <t>Континуирана обрзница 15 год; 3,80% 23/03/2032</t>
  </si>
  <si>
    <t>Континуирана обрзница 15 год; 3,80% 08/06/2032</t>
  </si>
  <si>
    <t>Континуирана обрзница 15 год; 3,80% 22/06/2032</t>
  </si>
  <si>
    <t>Континуирана обрзница 15 год; 3,80% 29/06/2032</t>
  </si>
  <si>
    <t>Континуирана обрзница 15 год; 3,80% 06/07/2032</t>
  </si>
  <si>
    <t>Континуирана обрзница 15 год; 3,80% 05/10/2032</t>
  </si>
  <si>
    <t>Континуирана обрзница 15 год; 3,80% 02/11/2032</t>
  </si>
  <si>
    <t>Континуирана обрзница 15 год; 3,80% 23/11/2032</t>
  </si>
  <si>
    <t>Континуирана обрзница 15 год; 3,80% 30/11/2032</t>
  </si>
  <si>
    <t>Континуирана обрзница 15 год; 3,80% 07/12/2032</t>
  </si>
  <si>
    <t>Континуирана обрзница 15 год; 3,80% 11/01/2033</t>
  </si>
  <si>
    <t>Континуирана обрзница 15 год; 3,20% 16/05/2034</t>
  </si>
  <si>
    <t>Континуирана обрзница 15 год; 2,55% 08/08/2034</t>
  </si>
  <si>
    <t>Континуирана обрзница 30 год; 4,30% 31/01/2049</t>
  </si>
  <si>
    <t>Континуирана обрзница 30 год; 4,30% 18/04/2049</t>
  </si>
  <si>
    <t>Континуирана обрзница 30 год; 4,30% 19/07/2049</t>
  </si>
  <si>
    <t>Витаминка А.Д. Прилеп</t>
  </si>
  <si>
    <t>Реплек А.Д Скопjе</t>
  </si>
  <si>
    <t>Фершпед А.Д. Скопје</t>
  </si>
  <si>
    <t>Македонски Телекомуникации А.Д. Скопје</t>
  </si>
  <si>
    <t>Прилепска Пиварница АД Прилеп</t>
  </si>
  <si>
    <t>Универзална инвестициона банка АД Скопје</t>
  </si>
  <si>
    <t>CH - NESTLE N</t>
  </si>
  <si>
    <t>ЦХФ</t>
  </si>
  <si>
    <t>DE - Bayerische Motoren Werke AG</t>
  </si>
  <si>
    <t>DE - Siemens AG</t>
  </si>
  <si>
    <t>DE - Allianz SE</t>
  </si>
  <si>
    <t>FR - SANOFI</t>
  </si>
  <si>
    <t>FR - LVMH Moet Hennessy Louis Vuitton SA</t>
  </si>
  <si>
    <t>GB - SHELL PLC</t>
  </si>
  <si>
    <t>NL - AIRBUS SE</t>
  </si>
  <si>
    <t>US - ALPHABET INC</t>
  </si>
  <si>
    <t>US - APPLE INC</t>
  </si>
  <si>
    <t>US - MICROSOFT CORP.</t>
  </si>
  <si>
    <t>US - ESTEE LAUDER COMPANIES</t>
  </si>
  <si>
    <t>US - AMAZON.COM INC</t>
  </si>
  <si>
    <t>US - HONEYWELL INTERNATIONAL INC</t>
  </si>
  <si>
    <t>US - PAYPAL HOLDINGS INC</t>
  </si>
  <si>
    <t>US - iShares Global Tech. ETF registered shares O.N.</t>
  </si>
  <si>
    <t>US VANGUARD S&amp;P 500 ETF</t>
  </si>
  <si>
    <t>US VANECK GOLD MINERS ETF</t>
  </si>
  <si>
    <t>US ISHARES S&amp;P500 CONSUMER STAPLES SECTOR UCITS ETF</t>
  </si>
  <si>
    <t>US UTILITIES SELECT SECTOR SPDR</t>
  </si>
  <si>
    <t>US ISHARES CYBERSECURITY &amp; TECH</t>
  </si>
  <si>
    <t>US VANGUARD FTSE PACIFIC ETF</t>
  </si>
  <si>
    <t>US ISHARES GLOBAL CLEAN ENERGY</t>
  </si>
  <si>
    <t>US SPDR S&amp;P KENSHO NEW ECONOMIE</t>
  </si>
  <si>
    <t>US FIDELITY FINANCIALS ETF</t>
  </si>
  <si>
    <t>US COMM SERV SELECT SECTOR SPDR</t>
  </si>
  <si>
    <t>US ISHARES SEMICONDUCTOR ETF</t>
  </si>
  <si>
    <t>US HEALTH CARE SELECT SECTOR SPDR FUND</t>
  </si>
  <si>
    <t>Oбврзница за денационализација; РМДЕН18; 10 год.; 2,0%; 01/06/29</t>
  </si>
  <si>
    <t>Континуирана обрзница 15 год; 4,00% 07/05/2030</t>
  </si>
  <si>
    <t>Континуирана обрзница 15 год; 3,20% 28/02/2034</t>
  </si>
  <si>
    <t>Континуирана обрзница 15 год; 3,10% 19/09/2034</t>
  </si>
  <si>
    <t>DE-ISHARES STOXX EUROPE 600 DE</t>
  </si>
  <si>
    <t>US-VANGUARD S&amp;P 500 ETF</t>
  </si>
  <si>
    <t>US - ISHARES GLOBAL 100 ETF</t>
  </si>
  <si>
    <t>US - Vanguard FTSE PACIFIC ETF</t>
  </si>
  <si>
    <t>US - Ishares MSCI ACWI ETF</t>
  </si>
  <si>
    <t>US - ISHARES TRUST ISHARES ESG AW</t>
  </si>
  <si>
    <t>US - SPDR S&amp;P MIDCAP 400 ETF</t>
  </si>
  <si>
    <t>US -VANGUARD FTSE EUROPE ETF</t>
  </si>
  <si>
    <t>Oбврзница за денационализација; РМДЕН16; 10 год.; 2,00%; 01/06/27</t>
  </si>
  <si>
    <t>Oбврзница за денационализација; РМДЕН19; 10 год.; 2,00%; 01/06/30</t>
  </si>
  <si>
    <t>Oбврзница за денационализација; РМДЕН20; 10 год.; 2,00%; 01/06/32</t>
  </si>
  <si>
    <t>Oбврзница за денационализација; РМДЕН21; 10 год.; 2,00%; 01/06/31</t>
  </si>
  <si>
    <t>Континуирана обрзница 15 год; 4,00% 26/03/2030</t>
  </si>
  <si>
    <t>Континуирана обрзница 15 год; 4,30% 28/07/2031</t>
  </si>
  <si>
    <t>Континуирана обрзница 15 год; 4,30% 03/11/2031</t>
  </si>
  <si>
    <t>Континуирана обрзница 15 год; 3,80% 04/05/2032</t>
  </si>
  <si>
    <t>Континуирана обрзница 15 год; 3,80% 10/08/2032</t>
  </si>
  <si>
    <t>Континуирана обрзница 15 год; 3,80% 19/10/2032</t>
  </si>
  <si>
    <t>Oбврзница за денационализација; РМДЕН15; 10 год.; 2,00%; 01/06/26</t>
  </si>
  <si>
    <t>Oбврзница за денационализација; РМДЕН18; 10 год.; 2,00%; 01/06/29</t>
  </si>
  <si>
    <t>Oбврзница за денационализација; РМДЕН20; 10 год.; 2,00%; 01/06/31</t>
  </si>
  <si>
    <t>Тетекс АД Тетово</t>
  </si>
  <si>
    <t>Фершпед АД Скопје</t>
  </si>
  <si>
    <t>Македонски Телекомуникации АД Скопје</t>
  </si>
  <si>
    <t>Витаминка АД Прилеп</t>
  </si>
  <si>
    <t>Реплек АДСкопје</t>
  </si>
  <si>
    <t>Универзална Инвестициона Банка АД Скопје</t>
  </si>
  <si>
    <t>FR - Sanofi</t>
  </si>
  <si>
    <t xml:space="preserve">FR - LVMH Moet Hennessy Louis Vuitton </t>
  </si>
  <si>
    <t>GB - Shell PLC</t>
  </si>
  <si>
    <t>NL - Airbus SE</t>
  </si>
  <si>
    <t>CH - Nestle</t>
  </si>
  <si>
    <t>US - Microsoft Corp.</t>
  </si>
  <si>
    <t>US - Alphabet INC Class A</t>
  </si>
  <si>
    <t>US - Apple INC</t>
  </si>
  <si>
    <t>US - Alphabet INC Class C</t>
  </si>
  <si>
    <t>US - Estee Lauder Companies INC</t>
  </si>
  <si>
    <t>US - Amazon.com INC</t>
  </si>
  <si>
    <t>US - Paypal Holdings INC</t>
  </si>
  <si>
    <t>US - Honeywell International INC</t>
  </si>
  <si>
    <t>US - Vanguard FTSE Pacific ETF</t>
  </si>
  <si>
    <t>US - iShares Cybersecurity and Tech ETF</t>
  </si>
  <si>
    <t>US - SPDR S&amp;P Kensho New Economies Composite ETF</t>
  </si>
  <si>
    <t>Табела 1: Инвестициско портфолио - САВАз</t>
  </si>
  <si>
    <t>Република Унгарија</t>
  </si>
  <si>
    <t>САД</t>
  </si>
  <si>
    <t>MKMINF200DF7</t>
  </si>
  <si>
    <t>MKMINF200DG5</t>
  </si>
  <si>
    <t>MKMINF200DI1</t>
  </si>
  <si>
    <t>MKMINF200DJ9</t>
  </si>
  <si>
    <t>MKMINF200DK7</t>
  </si>
  <si>
    <t>MKMINF200DL5</t>
  </si>
  <si>
    <t>MKMINF20GAA0</t>
  </si>
  <si>
    <t>MKMINF20GAD4</t>
  </si>
  <si>
    <t>MKMINF20GAE2</t>
  </si>
  <si>
    <t>MKMINF20GAG7</t>
  </si>
  <si>
    <t>MKMINF20GAI3</t>
  </si>
  <si>
    <t>MKMINF20GAL7</t>
  </si>
  <si>
    <t>MKMINF20GAN3</t>
  </si>
  <si>
    <t>MKMINF20GAO1</t>
  </si>
  <si>
    <t>MKMINF20GAT0</t>
  </si>
  <si>
    <t>MKMINF20GAV6</t>
  </si>
  <si>
    <t>MKMINF20GAW4</t>
  </si>
  <si>
    <t>MKMINF20GAZ7</t>
  </si>
  <si>
    <t>MKMINF20GBB6</t>
  </si>
  <si>
    <t>MKMINF20GBC4</t>
  </si>
  <si>
    <t>MKMINF20GBD2</t>
  </si>
  <si>
    <t>MKMINF20GBE0</t>
  </si>
  <si>
    <t>MKMINF20GBG5</t>
  </si>
  <si>
    <t>MKMINF20GBH3</t>
  </si>
  <si>
    <t>MKMINF20GBK7</t>
  </si>
  <si>
    <t>MKMINF20GC79</t>
  </si>
  <si>
    <t>MKMINF20GD03</t>
  </si>
  <si>
    <t>MKMINF20GD29</t>
  </si>
  <si>
    <t>MKMINF20GD52</t>
  </si>
  <si>
    <t>MKMINF20GD78</t>
  </si>
  <si>
    <t>MKMINF20GD94</t>
  </si>
  <si>
    <t>MKMINF20GE10</t>
  </si>
  <si>
    <t>MKMINF20GE69</t>
  </si>
  <si>
    <t>MKMINF20GE77</t>
  </si>
  <si>
    <t>MKMINF20GE93</t>
  </si>
  <si>
    <t>MKMINF20GF27</t>
  </si>
  <si>
    <t>MKMINF20GF76</t>
  </si>
  <si>
    <t>MKMINF20GG34</t>
  </si>
  <si>
    <t>MKMINF20GH09</t>
  </si>
  <si>
    <t>MKMINF20GH17</t>
  </si>
  <si>
    <t>MKMINF20GH74</t>
  </si>
  <si>
    <t>MKMINF20GH82</t>
  </si>
  <si>
    <t>MKMINF20GI08</t>
  </si>
  <si>
    <t>MKMINF20GI24</t>
  </si>
  <si>
    <t>MKMINF20GI32</t>
  </si>
  <si>
    <t>MKMINF20GI81</t>
  </si>
  <si>
    <t>MKMINF20GI99</t>
  </si>
  <si>
    <t>MKMINF20GJ15</t>
  </si>
  <si>
    <t>MKMINF20GJ23</t>
  </si>
  <si>
    <t>MKMINF20GJ64</t>
  </si>
  <si>
    <t>MKMINF20GJ80</t>
  </si>
  <si>
    <t>MKMINF20GJ98</t>
  </si>
  <si>
    <t>MKMINF20GK04</t>
  </si>
  <si>
    <t>MKMINF20GK46</t>
  </si>
  <si>
    <t>MKMINF20GK53</t>
  </si>
  <si>
    <t>MKMINF20GK79</t>
  </si>
  <si>
    <t>MKMINF20GK95</t>
  </si>
  <si>
    <t>MKMINF20GL11</t>
  </si>
  <si>
    <t>MKMINF20GL37</t>
  </si>
  <si>
    <t>MKMINF20GL52</t>
  </si>
  <si>
    <t>MKMINF20GL60</t>
  </si>
  <si>
    <t>MKMINF20GL78</t>
  </si>
  <si>
    <t>MKMINF20GL86</t>
  </si>
  <si>
    <t>MKMINF20GL94</t>
  </si>
  <si>
    <t>MKMINF20GM10</t>
  </si>
  <si>
    <t>MKMINF20GM36</t>
  </si>
  <si>
    <t>MKMINF20GM77</t>
  </si>
  <si>
    <t>MKMINF20GN01</t>
  </si>
  <si>
    <t>MKMINF20GN27</t>
  </si>
  <si>
    <t>MKMINF20GN50</t>
  </si>
  <si>
    <t>MKMINF20GN68</t>
  </si>
  <si>
    <t>MKMINF20GN76</t>
  </si>
  <si>
    <t>MKMINF20GN84</t>
  </si>
  <si>
    <t>MKMINF20GO26</t>
  </si>
  <si>
    <t>MKMINF20GP09</t>
  </si>
  <si>
    <t>MKMINF20GP25</t>
  </si>
  <si>
    <t>MKMINF20GP41</t>
  </si>
  <si>
    <t>MKMINF20GP66</t>
  </si>
  <si>
    <t>MKMINF20GR23</t>
  </si>
  <si>
    <t>MKMINF20GR49</t>
  </si>
  <si>
    <t>MKMINF20GS06</t>
  </si>
  <si>
    <t>MKMINF20GS22</t>
  </si>
  <si>
    <t>MKMINF20GS48</t>
  </si>
  <si>
    <t>MKMINF20GS71</t>
  </si>
  <si>
    <t>MKMINF20GS89</t>
  </si>
  <si>
    <t>MKMINF20GS97</t>
  </si>
  <si>
    <t>MKMINF20GT05</t>
  </si>
  <si>
    <t>MKMINF20GT21</t>
  </si>
  <si>
    <t>MKMINF20GT39</t>
  </si>
  <si>
    <t>MKD</t>
  </si>
  <si>
    <t>MKMINF20GT54</t>
  </si>
  <si>
    <t>MKMINF20GT62</t>
  </si>
  <si>
    <t>MKMINF20GT88</t>
  </si>
  <si>
    <t>MKMINF20GU02</t>
  </si>
  <si>
    <t>MKMINF20GU10</t>
  </si>
  <si>
    <t>MKMINF20GU44</t>
  </si>
  <si>
    <t>MKMINF20GV50</t>
  </si>
  <si>
    <t>MKMINF20GW18</t>
  </si>
  <si>
    <t>MKMINF20GW42</t>
  </si>
  <si>
    <t>MKMINF20GW75</t>
  </si>
  <si>
    <t>MKMINF20GW83</t>
  </si>
  <si>
    <t>MKMINF20GW91</t>
  </si>
  <si>
    <t>MKMINF20GX41</t>
  </si>
  <si>
    <t>MKMINF20GX66</t>
  </si>
  <si>
    <t>MKMINF20GX74</t>
  </si>
  <si>
    <t>MKMINF20GX82</t>
  </si>
  <si>
    <t>MKMINF20GY16</t>
  </si>
  <si>
    <t>MKMINF20GY24</t>
  </si>
  <si>
    <t>MKMINF20GY32</t>
  </si>
  <si>
    <t>MKMINF20GY65</t>
  </si>
  <si>
    <t>MKMINF20GY81</t>
  </si>
  <si>
    <t>MKMINF20GZ07</t>
  </si>
  <si>
    <t>MKMINF20GZ15</t>
  </si>
  <si>
    <t>MKMINF20GZ31</t>
  </si>
  <si>
    <t>MKMINF20GZ49</t>
  </si>
  <si>
    <t>MKMINF20GZ64</t>
  </si>
  <si>
    <t>MKMINF20GZ72</t>
  </si>
  <si>
    <t>MKMINF20GZ98</t>
  </si>
  <si>
    <t>Халкбанк АД Скопје</t>
  </si>
  <si>
    <t>ОИФ НЛБ Кеш Депозит</t>
  </si>
  <si>
    <t>ОИФ КБ Инвест Паричен</t>
  </si>
  <si>
    <t>IE - Ishares S&amp;P500 Consumer Staples Sector UCITS ETF</t>
  </si>
  <si>
    <t>IE - Vanguard S&amp;P 500 ETF</t>
  </si>
  <si>
    <t>US - Vanguard FTSE Pacific Fund ETF</t>
  </si>
  <si>
    <t>US - Utilities Select Sector SPDR</t>
  </si>
  <si>
    <t>US - iShares Global Clean Energy</t>
  </si>
  <si>
    <t>US - Fidelity Financials ETF</t>
  </si>
  <si>
    <t>US - Comm SERV Select Sector SPDR</t>
  </si>
  <si>
    <t>US - Amplyf Digital Payments ETF</t>
  </si>
  <si>
    <t>US - Ishares Semiconductor ETF</t>
  </si>
  <si>
    <t>US - Ishares U.S. Medical Devices</t>
  </si>
  <si>
    <t>US - Health Care Select Sector SPDR FUND</t>
  </si>
  <si>
    <t>US - Ishares Core S&amp;P Midcap ETF</t>
  </si>
  <si>
    <t>US - Vaneck Gold Minners ETF</t>
  </si>
  <si>
    <t>US - Ishares MSCI World ETF</t>
  </si>
  <si>
    <t>Континуирана обврзница 15 год; 6,00% 11/01/2039</t>
  </si>
  <si>
    <t>Континуирана обврзница 15 год; 5,90% 08/02/2039</t>
  </si>
  <si>
    <t>Континуирана обврзница 15 год; 5,60% 07/03/2039</t>
  </si>
  <si>
    <t>Континуирана обврзница 15 год; 5,35% 12/04/2039</t>
  </si>
  <si>
    <t>Континуирана обврзница 15 год; 5,60% 06/06/2039</t>
  </si>
  <si>
    <t>Континуирана обврзница 15 год; 5,60% 11/07/2039</t>
  </si>
  <si>
    <t>Континуирана обврзница 15 год; 5,60% 08/08/2039</t>
  </si>
  <si>
    <t>4,75% 25/01/24-25/01/27</t>
  </si>
  <si>
    <t>ПроКредит банка АД Скопје</t>
  </si>
  <si>
    <t>Државна обврзница 20 год. 4,125%  15/08/2044</t>
  </si>
  <si>
    <t>Државна обврзница 15 год. 5,625%  30/05/2037</t>
  </si>
  <si>
    <t>Континуирана обврзница 15 год.; 5,90%; 08/02/2039</t>
  </si>
  <si>
    <t>Континуирана обврзница 15 год.; 5,60%; 07/03/2039</t>
  </si>
  <si>
    <t>Континуирана обврзница 15 год.; 5,60%; 12/04/2039</t>
  </si>
  <si>
    <t>Континуирана обврзница 15 год.; 5,60%; 10/05/2039</t>
  </si>
  <si>
    <t>Континуирана обврзница 15 год.; 5,60%; 06/06/2039</t>
  </si>
  <si>
    <t>Континуирана обврзница 15 год.; 5,60%; 11/06/2039</t>
  </si>
  <si>
    <t>Континуирана обврзница 15 год.; 5,60%; 08/08/2039</t>
  </si>
  <si>
    <t>Континуирана обврзница 15 год.; 5,60%; 05/09/2039</t>
  </si>
  <si>
    <t>Континуирана обврзница 15 год.; 5,60%; 10/10/2039</t>
  </si>
  <si>
    <t>Државна обврзница 12 год. 2,000%  28/01/2032</t>
  </si>
  <si>
    <t>Континуирана обврзница 15 год.; 6,00%; 11/01/2039</t>
  </si>
  <si>
    <t>Континуирана обврзница 15 год 6,15%  13/07/2038</t>
  </si>
  <si>
    <t>Континуирана обврзница 15 год 6,15%  07/09/2038</t>
  </si>
  <si>
    <t>Континуирана обврзница 15 год 6,15%  21/09/2038</t>
  </si>
  <si>
    <t>Континуирана обврзница 15 год 6,15%  16/11/2038</t>
  </si>
  <si>
    <t>Континуирана обврзница 15 год 6,15%  14/12/2038</t>
  </si>
  <si>
    <t>Континуирана обврзница 15 год 5,90%  28/12/2038</t>
  </si>
  <si>
    <t>Континуирана обврзница 15 год; 5,60% 12/04/2039</t>
  </si>
  <si>
    <t>Континуирана обврзница 15 год; 5,60% 10/05/2039</t>
  </si>
  <si>
    <t>Континуирана обврзница 15 год; 5,60% 05/09/2039</t>
  </si>
  <si>
    <t>Континуирана обврзница 15 год; 5,60% 10/10/2039</t>
  </si>
  <si>
    <t>Континуирана обврзница 15 год; 5,60% 14/11/2039</t>
  </si>
  <si>
    <t>Континуирана обврзница 15 год; 4,00% 07/05/2030</t>
  </si>
  <si>
    <t>Континуирана обврзница 10 год; 3,50% 09/07/2025</t>
  </si>
  <si>
    <t>Континуирана обврзница 15 год; 4,30% 17/03/2031</t>
  </si>
  <si>
    <t>Континуирана обврзница 15 год; 4,30% 31/03/2031</t>
  </si>
  <si>
    <t>Континуирана обврзница 15 год; 4,30% 09/06/2031</t>
  </si>
  <si>
    <t>Континуирана обврзница 15 год; 4,30% 18/08/2031</t>
  </si>
  <si>
    <t>Континуирана обврзница 15 год; 3,80% 06/04/2032</t>
  </si>
  <si>
    <t>Континуирана обврзница 15 год; 3,80% 20/07/2032</t>
  </si>
  <si>
    <t>Континуирана обврзница 15 год; 3,80% 10/08/2032</t>
  </si>
  <si>
    <t>Континуирана обврзница 15 год; 3,00% 09/08/2033</t>
  </si>
  <si>
    <t>Континуирана обврзница 30 год; 4,30% 19/07/2049</t>
  </si>
  <si>
    <t>Континуирана обврзница 15 год:3,00%  18/06/2035</t>
  </si>
  <si>
    <t>Континуирана обврзница 15 год:2,50%  14/01/2036</t>
  </si>
  <si>
    <t>Континуирана обврзница 15 год:2.50%  15/04/2036</t>
  </si>
  <si>
    <t>Континуирана обврзница 15 год 2,50%  16/09/2036</t>
  </si>
  <si>
    <t>Континуирана обврзница 15 год 2,50%  14/10/2036</t>
  </si>
  <si>
    <t>Континуирана обврзница 15 год; 3,70% 16/06/2037</t>
  </si>
  <si>
    <t>Континуирана обврзница 15 год; 3,50% 16/06/2037</t>
  </si>
  <si>
    <t>Континуирана обврзница 15 год; 4,00% 04/08/2037</t>
  </si>
  <si>
    <t>Континуирана обврзница 15 год; 4,00% 09/09/2037</t>
  </si>
  <si>
    <t>Континуирана обврзница 15 год; 5,00% 17/11/2037</t>
  </si>
  <si>
    <t>Континуирана обврзница 15 год 5,40%  12/01/2038</t>
  </si>
  <si>
    <t>Континуирана обврзница 15 год 5,60%  09/02/2038</t>
  </si>
  <si>
    <t>Континуирана обврзница 15 год 5,90%  03/03/2038</t>
  </si>
  <si>
    <t>Континуирана обврзница 15 год 5,90%  30/03/2038</t>
  </si>
  <si>
    <t>Континуирана обврзница 15 год 5,65%  26/05/2038</t>
  </si>
  <si>
    <t>Континуирана обврзница 15 год 5,65%  15/06/2038</t>
  </si>
  <si>
    <t>Државна обврзница 20 год; 2,375% 15/02/2042</t>
  </si>
  <si>
    <t>Државна обврзница 10 год; 2,875% 15/05/2032</t>
  </si>
  <si>
    <t>Државна обврзница 15 год; 1,75% 05/06/2035</t>
  </si>
  <si>
    <t>Континуирана обрзница 15 год; 5,60% 12/04/2039</t>
  </si>
  <si>
    <t>Континуирана обрзница 15 год; 5,60% 11/07/2039</t>
  </si>
  <si>
    <t>Континуирана обрзница 15 год; 5,60% 07/03/2039</t>
  </si>
  <si>
    <t>Континуирана обрзница 15 год; 5,60% 06/06/2039</t>
  </si>
  <si>
    <t>Континуирана обрзница 15 год; 5,60% 08/08/2039</t>
  </si>
  <si>
    <t>Континуирана обрзница 15 год; 5,60% 05/09/2039</t>
  </si>
  <si>
    <t>Континуирана обрзница 15 год; 5,60% 10/10/2039</t>
  </si>
  <si>
    <t>5,25%  10/17/2023-10/17/2026</t>
  </si>
  <si>
    <t>5,25%  12/21/2023-12/21/2026</t>
  </si>
  <si>
    <t>НЛБ Кеш Депозит о.ф.</t>
  </si>
  <si>
    <t>ВФП Кеш Депозит о.ф</t>
  </si>
  <si>
    <t>ВЕГА Кеш Депозит о.ф</t>
  </si>
  <si>
    <t>IE-Xtrackers Artificial Intelligence &amp;Big Data UCITS ETF 1C</t>
  </si>
  <si>
    <t>US - Vanguard FTSE All World ex-US ETF</t>
  </si>
  <si>
    <t>US - iShares MSCI ACWI  ETF</t>
  </si>
  <si>
    <t xml:space="preserve">US - Vanguard ESG International Stock ETF </t>
  </si>
  <si>
    <t>US -iShares ESG Aware MSCI EAFE ETF</t>
  </si>
  <si>
    <t>Континуирана обврзница 15 год:3,10%  19/09/2034</t>
  </si>
  <si>
    <t>Континуирана обврзница 15 год:3,00%  07/11/2034</t>
  </si>
  <si>
    <t>Континуирана обврзница 15 год:2,50%  29/10/2035</t>
  </si>
  <si>
    <t>Континуирана обврзница 15 год:2,50%  17/06/2036</t>
  </si>
  <si>
    <t>Континуирана обврзница 15 год :2,50% 05/08/2036</t>
  </si>
  <si>
    <t>НЛБ Кеш Депозит</t>
  </si>
  <si>
    <t>ВФП Кеш Депозит</t>
  </si>
  <si>
    <t>US Amplify digital payments ETF</t>
  </si>
  <si>
    <t xml:space="preserve">US ISHARES CORE S&amp;P MIDCAP ETF </t>
  </si>
  <si>
    <t>IE SPDR MSCI WORLD ACC</t>
  </si>
  <si>
    <t>Континуирана обврзница 15 год; 4,20% 09/09/2037</t>
  </si>
  <si>
    <t>Континуирана обврзница 15 год; 4,40% 13/10/2037</t>
  </si>
  <si>
    <t>Континуирана обврзница 15 год; 5,90% 17/07/2038</t>
  </si>
  <si>
    <t>Континуирана обврзница 15 год; 5,60% 15/09/2039</t>
  </si>
  <si>
    <t>Континуирана обврзница 15 год; 5,60% 11/14/2039</t>
  </si>
  <si>
    <t>ХалкБанк</t>
  </si>
  <si>
    <t>ОИФ ВФП КЕШ ДЕПОЗИТ</t>
  </si>
  <si>
    <t>ОИФ НЛБ КЕШ Депозит</t>
  </si>
  <si>
    <t>ОИФ НЛБ ТОП БРЕНДОВИ</t>
  </si>
  <si>
    <t>ОИФ ВФП ПРЕМИУМ АКЦИИ</t>
  </si>
  <si>
    <t>ОИФ ВФП ДИВИДЕНДА АКЦИИ</t>
  </si>
  <si>
    <t>ОИФ КБ ИНВЕСТ ПАРИЧЕН</t>
  </si>
  <si>
    <t>ОИФ КБ ИНВЕСТ-МБИ 10</t>
  </si>
  <si>
    <t>US - Ischwab US Large-Cap ETF</t>
  </si>
  <si>
    <t xml:space="preserve">Ishares STOXX Europe 600 </t>
  </si>
  <si>
    <t>US - Vanguard TOT World STK ETF</t>
  </si>
  <si>
    <t>US - Vanguard ESG INTL STOCK ETF</t>
  </si>
  <si>
    <t>US - Vanguard ESG US Stock ETF</t>
  </si>
  <si>
    <t>US - Ishares TRUST ESG AW</t>
  </si>
  <si>
    <t>US - Ishares ESG Aware MSCI USA</t>
  </si>
  <si>
    <t>US - Vanguard FTSE Europe ETF</t>
  </si>
  <si>
    <t>US - Ishares CORE S&amp;P Midcap  ETF</t>
  </si>
  <si>
    <t>US - Ishares CORE S&amp;P Small-Cap ETF</t>
  </si>
  <si>
    <t>US - Vanguard MID-CAP ETF</t>
  </si>
  <si>
    <t>US - Ishares US Technology ETF</t>
  </si>
  <si>
    <t>Континуирана обврзница 15 год; 4,00% 17/09/2030</t>
  </si>
  <si>
    <t>Континуирана обврзница 15 год; 2,60% 14/10/2036</t>
  </si>
  <si>
    <t>Континуирана обврзница 15 год; 2.60% 13/01/2037</t>
  </si>
  <si>
    <t>Континуирана обврзница 15 год; 2.90% 03/03/2037</t>
  </si>
  <si>
    <t>Континуирана обврзница 15 год; 3.10% 12/05/2037</t>
  </si>
  <si>
    <t>Континуирана обврзница 15 год; 5.90% 30/03/2038</t>
  </si>
  <si>
    <t>Континуирана обврзница 15 год; 3.70% 16/06/2037</t>
  </si>
  <si>
    <t>Континуирана обврзница 15 год; 4.20% 09/09/2037</t>
  </si>
  <si>
    <t>Континуирана обврзница 15 год; 5.15% 29/12/2037</t>
  </si>
  <si>
    <t>Континуирана обврзница 15 год; 5,20% 01/12/2037</t>
  </si>
  <si>
    <t>Континуирана обврзница 15 год; 6.15% 14/12/2038</t>
  </si>
  <si>
    <t>Континуирана обврзница 15 год; 6.15% 16/11/2038</t>
  </si>
  <si>
    <t>Континуирана обврзница 15 год; 5.60% 19/09/2039</t>
  </si>
  <si>
    <t>Континуирана обврзница 15 год; 5.60% 12/04/2039</t>
  </si>
  <si>
    <t>Континуирана обврзница 15 год; 6.15% 07/09/2038</t>
  </si>
  <si>
    <t>Континуирана обврзница 15 год; 5.60% 10/10/2039</t>
  </si>
  <si>
    <t>Континуирана обврзница 15 год; 5.60% 14/11/2039</t>
  </si>
  <si>
    <t>Континуирана обврзница 15 год; 2.50% 10/10/2035</t>
  </si>
  <si>
    <t>Континуирана обврзница 15 год; 5.90% 11/05/2038</t>
  </si>
  <si>
    <t>Континуирана обврзница 15 год; 6.15% 21/09/2038</t>
  </si>
  <si>
    <t>Континуирана обврзница 15 год; 5.60% 05/09/2039</t>
  </si>
  <si>
    <t>Континуирана обврзница 15 год; 6.15% 04/08/2038</t>
  </si>
  <si>
    <t>Континуирана обврзница 15 год; 6.00% 07/03/2039</t>
  </si>
  <si>
    <t>ОИФ ВЕГА КЕШ</t>
  </si>
  <si>
    <t>ОИФ КБ ИНВЕСТ МБИ 10</t>
  </si>
  <si>
    <t>ISHARES CORE S&amp;P SMALL-CAP E  ETF</t>
  </si>
  <si>
    <t>ISHARES USTECHNOLOGY ETF</t>
  </si>
  <si>
    <t>VANGUARD MID-CAP ETF</t>
  </si>
  <si>
    <t>ISHARES CORE S&amp;P MIDCAP  ETF</t>
  </si>
  <si>
    <t>ISHARES MSCI EAFE SMALL-CAP ETF</t>
  </si>
  <si>
    <t>31.12.2025</t>
  </si>
  <si>
    <t>Континуирана обврзница 15 год; 6.15% 16/11/2039</t>
  </si>
  <si>
    <t>2.9%:24/4/25-24/4/26</t>
  </si>
  <si>
    <t>2.50%:28/4/25-28/4/26</t>
  </si>
  <si>
    <t>НЛБ Банка АД Скопје</t>
  </si>
  <si>
    <t>3.0%:11/11/25-11/11/26</t>
  </si>
  <si>
    <t>ОИФ НЛБ АМЕРИКА</t>
  </si>
  <si>
    <t>US - VANECK SEMICONDUCTOR ETF</t>
  </si>
  <si>
    <t>Континуирана обрзница 15 год 5,65%  29/06/2038</t>
  </si>
  <si>
    <t>Континуирана обрзница 15 год 6,15%  13/07/2038</t>
  </si>
  <si>
    <t>Континуирана обрзница 15 год 6,15%  20/07/2038</t>
  </si>
  <si>
    <t>Континуирана обрзница 15 год 6,15%  07/09/2038</t>
  </si>
  <si>
    <t>Континуирана обрзница 15 год 6,15%  21/09/2038</t>
  </si>
  <si>
    <t>Континуирана обрзница 15 год 6,15%  16/11/2038</t>
  </si>
  <si>
    <t>Континуирана обрзница 15 год 6,15%  14/12/2038</t>
  </si>
  <si>
    <t>Континуирана обрзница 15 год 5,90%  28/12/2038</t>
  </si>
  <si>
    <t>Континуирана обрзница 15 год; 5,90% 08/02/2039</t>
  </si>
  <si>
    <t>Континуирана обрзница 15 год; 5,60% 10/05/2039</t>
  </si>
  <si>
    <t>Континуирана обрзница 15 год; 5,60% 19/09/2039</t>
  </si>
  <si>
    <t>Континуирана обрзница 15 год; 5,60% 14/11/2039</t>
  </si>
  <si>
    <t>Континуирана обрзница 15 год; 4,00% 12/02/2030</t>
  </si>
  <si>
    <t>Континуирана обрзница 15 год; 4,00% 26/02/2030</t>
  </si>
  <si>
    <t>Континуирана обрзница 15 год; 4,00% 04/06/2030</t>
  </si>
  <si>
    <t>Континуирана обрзница 10 год; 3,50% 09/07/2025</t>
  </si>
  <si>
    <t>Континуирана обрзница 10 год; 3,50% 23/07/2025</t>
  </si>
  <si>
    <t>Континуирана обрзница 10 год; 3,50% 06/08/2025</t>
  </si>
  <si>
    <t>Континуирана обрзница 10 год; 3,50% 27/08/2025</t>
  </si>
  <si>
    <t>Континуирана обрзница 15 год; 4,00% 29/10/2030</t>
  </si>
  <si>
    <t>Континуирана обрзница 15 год; 4,00% 14/01/2031</t>
  </si>
  <si>
    <t>Континуирана обрзница 15 год; 4,00% 22/01/2031</t>
  </si>
  <si>
    <t>Континуирана обрзница 15 год; 4,00% 11/02/2031</t>
  </si>
  <si>
    <t>Континуирана обрзница 15 год; 4,30% 17/03/2031</t>
  </si>
  <si>
    <t>Континуирана обрзница 15 год; 4,30% 31/03/2031</t>
  </si>
  <si>
    <t>Континуирана обрзница 15 год; 4,30% 14/04/2031</t>
  </si>
  <si>
    <t>Континуирана обрзница 15 год; 4,30% 09/06/2031</t>
  </si>
  <si>
    <t>Континуирана обрзница 15 год; 4,30% 18/08/2031</t>
  </si>
  <si>
    <t>Континуирана обрзница 15 год; 3,80% 06/04/2032</t>
  </si>
  <si>
    <t>Континуирана обрзница 15 год; 3,80% 20/07/2032</t>
  </si>
  <si>
    <t>Континуирана обрзница 15 год; 3,80% 17/08/2033</t>
  </si>
  <si>
    <t>Континуирана обрзница 15 год; 3,80% 21/09/2034</t>
  </si>
  <si>
    <t>Континуирана обрзница 30 год; 4,85% 26/04/2033</t>
  </si>
  <si>
    <t>Континуирана обрзница 15 год; 3,00% 21/06/2033</t>
  </si>
  <si>
    <t>Континуирана обрзница 30 год; 4,85% 19/07/2048</t>
  </si>
  <si>
    <t>Континуирана обрзница 15 год; 3,00% 09/08/2033</t>
  </si>
  <si>
    <t>Континуирана обрзница 30 год; 4,50% 18/10/2033</t>
  </si>
  <si>
    <t>Континуирана обрзница 30 год; 4,10% 31/10/2034</t>
  </si>
  <si>
    <t>Континуирана обрзница 15 год; 2,90% 07/11/2034</t>
  </si>
  <si>
    <t>Континуирана обрзница 30 год; 4,00% 30/01/2034</t>
  </si>
  <si>
    <t>Континуирана обрзница 15 год; 2,90% 13/02/2034</t>
  </si>
  <si>
    <t>Континуирана обрзница 30 год; 4,00% 30/04/2035</t>
  </si>
  <si>
    <t>Континуирана обрзница 15 год:3,00%  18/06/2035</t>
  </si>
  <si>
    <t>Континуирана обрзница 30 год; 4,10% 06/08/2035</t>
  </si>
  <si>
    <t>Континуирана обрзница 15 год:2,50% 29/10/2035</t>
  </si>
  <si>
    <t>Континуирана обрзница 15 год:2,50%  14/01/2036</t>
  </si>
  <si>
    <t>Континуирана обрзница 15 год:2.50%  15/04/2036</t>
  </si>
  <si>
    <t>Континуирана обрзница 15 год:2,50%    17/06/2036</t>
  </si>
  <si>
    <t>Континуирана обрзница 15 год :2,50%   05/08/2036</t>
  </si>
  <si>
    <t>Континуирана обрзница 15 год 2,50%  16/09/2036</t>
  </si>
  <si>
    <t>Континуирана обрзница 15 год 2,50%  14/10/2036</t>
  </si>
  <si>
    <t>Континуирана обрзница 15 год; 3,70% 16/06/2037</t>
  </si>
  <si>
    <t>Континуирана обрзница 15 год; 3,50% 16/06/2037</t>
  </si>
  <si>
    <t>Континуирана обрзница 15 год; 4,00% 04/08/2037</t>
  </si>
  <si>
    <t>Континуирана обрзница 15 год; 4,00% 09/09/2037</t>
  </si>
  <si>
    <t>Континуирана обрзница 15 год; 5,00% 17/11/2037</t>
  </si>
  <si>
    <t>Континуирана обрзница 15 год 5,40%  12/01/2038</t>
  </si>
  <si>
    <t>Континуирана обрзница 15 год 5,40%  12/01/2039</t>
  </si>
  <si>
    <t>Континуирана обрзница 15 год 5,40%  12/01/2040</t>
  </si>
  <si>
    <t>Континуирана обрзница 15 год 5,40%  12/01/2041</t>
  </si>
  <si>
    <t>Континуирана обрзница 15 год 5,40%  12/01/2042</t>
  </si>
  <si>
    <t>Континуирана обрзница 15 год 5,60%  09/02/2042</t>
  </si>
  <si>
    <t>Континуирана обрзница 15 год 5,90%  03/03/2042</t>
  </si>
  <si>
    <t>Континуирана обрзница 15 год 5,90%  30/03/2045</t>
  </si>
  <si>
    <t>Континуирана обрзница 15 год 5,90%  26/05/2045</t>
  </si>
  <si>
    <t>Континуирана обрзница 15 год 5,65%  26/05/2045</t>
  </si>
  <si>
    <t>Континуирана обрзница 15 год 5,65%  15/06/2045</t>
  </si>
  <si>
    <t>Прокредит банка АД Скопје</t>
  </si>
  <si>
    <t>3,30%: 27/08/25-27/08/26</t>
  </si>
  <si>
    <t>3,30%; 02/12/25-02/12/26</t>
  </si>
  <si>
    <t>3,30%; 18/12/25-18/12/26</t>
  </si>
  <si>
    <t>ОИФ Вега Кеш Депозит</t>
  </si>
  <si>
    <t>Државна обврзница 15 год; 6,75% 07/11/2039</t>
  </si>
  <si>
    <t>Државен запис; 99,2566 % 03/19/2026</t>
  </si>
  <si>
    <t>US - Nvidia CORP</t>
  </si>
  <si>
    <t>US - Ishares S&amp;P Global technology Sector</t>
  </si>
  <si>
    <t>US - Cybersecurity ETF</t>
  </si>
  <si>
    <t>Државни записи</t>
  </si>
  <si>
    <t>Вкупно државни записи</t>
  </si>
  <si>
    <t>Континуирана обврзница 10 год; 3,90% 11/02/2026</t>
  </si>
  <si>
    <t>Континуирана обврзница 10 год; 3,90% 24/03/2026</t>
  </si>
  <si>
    <t>Континуирана обврзница 15 год; 4,00% 16/04/2030</t>
  </si>
  <si>
    <t>Континуирана обврзница 15 год; 4,00% 20/08/2030</t>
  </si>
  <si>
    <t>Континуирана обврзница 15 год; 4,00% 27/08/2030</t>
  </si>
  <si>
    <t>Континуирана обврзница 15 год; 4,00% 24/09/2030</t>
  </si>
  <si>
    <t>Континуирана обврзница 15 год; 4,00% 03/12/2030</t>
  </si>
  <si>
    <t>Континуирана обврзница 15 год; 4,30% 22/01/2031</t>
  </si>
  <si>
    <t>Континуирана обврзница 15 год; 4,30% 23/06/2031</t>
  </si>
  <si>
    <t>Континуирана обврзница 15 год; 4,30% 08/07/2031</t>
  </si>
  <si>
    <t>Континуирана обврзница 15 год; 4,30% 01/09/2031</t>
  </si>
  <si>
    <t>Континуирана обврзница 15 год; 3,80% 17/08/2032</t>
  </si>
  <si>
    <t>Континуирана обврзница 15 год; 3,80% 07/09/2032</t>
  </si>
  <si>
    <t>Континуирана обврзница 15 год; 3,80% 21/09/2032</t>
  </si>
  <si>
    <t>Континуирана обврзница 15 год; 3,20% 08/03/2033</t>
  </si>
  <si>
    <t>Континуирана обврзница 15 год; 2,90% 20/09/2033</t>
  </si>
  <si>
    <t>Континуирана обврзница 15 год; 2,20% 15/04/2036</t>
  </si>
  <si>
    <t>Континуирана обврзница 15 год; 5,65% 30/03/2038</t>
  </si>
  <si>
    <t>Континуирана обврзница 15 год; 5,90% 07/09/2038</t>
  </si>
  <si>
    <t>Континуирана обврзница 15 год; 6.00% 11/01/2039</t>
  </si>
  <si>
    <t>Континуирана обврзница 15 год; 5,60% 05/10/2039</t>
  </si>
  <si>
    <t>Континуирана обврзница 15 год; 5,60% 11/09/2039</t>
  </si>
  <si>
    <t xml:space="preserve">Континуирана обврзница 15 год; 5,60% 10/01/2040 </t>
  </si>
  <si>
    <t>Континуирана обврзница 15 год; 5,10% 22/05/2040</t>
  </si>
  <si>
    <t>Континуирана обврзница 15 год;4,85% 10/04/2040</t>
  </si>
  <si>
    <t>Континуирана обврзница 15 год;5,10% 06/03/2040</t>
  </si>
  <si>
    <t>Континуирана обврзница 15 год;5,10% 10/07/2040</t>
  </si>
  <si>
    <t>Континуирана обврзница 15 год;5,10% 31/07/2040</t>
  </si>
  <si>
    <t>Континуирана обврзница 15 год;5,10% 19/06/2040</t>
  </si>
  <si>
    <t>Континуирана обврзница 15 год;5,10% 09/10/2040</t>
  </si>
  <si>
    <t>Континуирана обврзница 15 год;5,10% 11/13/2040</t>
  </si>
  <si>
    <t>Континуирана обврзница 15 год;5,10% 18/09/2040</t>
  </si>
  <si>
    <t>Континуирана обврзница 15 год;5,10% 21/08/2040</t>
  </si>
  <si>
    <t>3,70% 12/30/2025-12/30/2026</t>
  </si>
  <si>
    <t>НЛБ Америка о.ф</t>
  </si>
  <si>
    <t>ВФП Дивиденда акции о.ф</t>
  </si>
  <si>
    <t>ВФП Премиум акции о.ф</t>
  </si>
  <si>
    <t>НЛБ Топ Брендови о.ф</t>
  </si>
  <si>
    <t>Државна обврзница 10 год; 4,125% 15/08/2044</t>
  </si>
  <si>
    <t>Државна обврзница 14 год; 6,75% 15/07/2039</t>
  </si>
  <si>
    <t>DE-iShares Stoxx Europe 600 UCITS ETF</t>
  </si>
  <si>
    <t>IE-Xtrackers MSCI USA UCITS ETF 1C</t>
  </si>
  <si>
    <t>US -iShares ESG Aware MSCI USA ETF</t>
  </si>
  <si>
    <t>US-Xtrackers MSCI USA ESG Leaders</t>
  </si>
  <si>
    <t>US-Pacer US Small Cap Cash Cows 100 ETF</t>
  </si>
  <si>
    <t>US-VanEck Semiconductor ETF</t>
  </si>
  <si>
    <t>US-iShares Global Healthcare ETF</t>
  </si>
  <si>
    <t xml:space="preserve">US -Global X Robotics &amp; Artificial Intelligence ETF </t>
  </si>
  <si>
    <t>3,60%  6/25/2025-6/25/2026</t>
  </si>
  <si>
    <t>2,50% 7/31/2025-7/31/2026</t>
  </si>
  <si>
    <t>Континуирана обврзница 15 год; 6,10% 06/02/2040</t>
  </si>
  <si>
    <t>Континуирана обврзница 15 год; 5,10% 06/03/2040</t>
  </si>
  <si>
    <t>Континуирана обврзница 15 год; 5,60% 10/01/2040</t>
  </si>
  <si>
    <t>Континуирана обврзница 15 год; 5,10% 10/06/2040</t>
  </si>
  <si>
    <t>Континуирана обврзница 15 год; 5,10% 31/06/2040</t>
  </si>
  <si>
    <t>Континуирана обврзница 15 год; 5,10% 18/09/2040</t>
  </si>
  <si>
    <t>Континуирана обврзница 15 год; 5,10% 17/11/2040</t>
  </si>
  <si>
    <t>3,30%: 03/09/2025 - 03/09/2026</t>
  </si>
  <si>
    <t>3,30%: 02/12/2025 - 02/12/2026</t>
  </si>
  <si>
    <t xml:space="preserve">Халкбанк АД Скопје </t>
  </si>
  <si>
    <t>3,30%: 18/12/2025 - 18/12/2026</t>
  </si>
  <si>
    <t>Државна обврзница 14 год;   6,75%  11/07/2039</t>
  </si>
  <si>
    <t>Државен запис; 99.2566% 19/03/2026</t>
  </si>
  <si>
    <t>US - NVIDIA CORP.</t>
  </si>
  <si>
    <t>USFIRST TRUST NASDAQ CYBERSECURITY ETF</t>
  </si>
  <si>
    <t>US ISHARES U.S. MEDICAL DEVICES</t>
  </si>
  <si>
    <t>КБ -Паричен</t>
  </si>
  <si>
    <t>Континуирана обврзница 15 год; 4,00% 06/08/2030</t>
  </si>
  <si>
    <t>Континуирана обврзница 15 год; 5,10% 06/02/2040</t>
  </si>
  <si>
    <t>Континуирана обврзница 15 год; 5,10% 19/06/2040</t>
  </si>
  <si>
    <t>Континуирана обврзница 15 год; 5,10% 10/07/2040</t>
  </si>
  <si>
    <t>Континуирана обврзница 15 год; 5,10% 31/07/2040</t>
  </si>
  <si>
    <t>Континуирана обврзница 15 год; 5,10% 21/08/2040</t>
  </si>
  <si>
    <t>Континуирана обврзница 15 год; 5,10% 09/10/2040</t>
  </si>
  <si>
    <t>Континуирана обврзница 15 год; 5,10% 13/11/2040</t>
  </si>
  <si>
    <t>4,0% 21/01/25-21/01/26</t>
  </si>
  <si>
    <t>3,60% 25/06/24-25/06/26</t>
  </si>
  <si>
    <t>3,65% 31/07/25-31/07/26</t>
  </si>
  <si>
    <t>НЛБ Кеш Депозит о.ф</t>
  </si>
  <si>
    <t>Вега Кеш о.ф</t>
  </si>
  <si>
    <t>ВФП Дивиденда Акции о.ф</t>
  </si>
  <si>
    <t>ВФП Премиум Акции о.ф</t>
  </si>
  <si>
    <t>Вега Свет о.ф</t>
  </si>
  <si>
    <t>Вега Технологија о.ф</t>
  </si>
  <si>
    <t>Вега Финансии о.ф</t>
  </si>
  <si>
    <t>US -Vanguard FTSE All World ex-US ETF</t>
  </si>
  <si>
    <t>US -Vanguard S&amp;P 500 ETF</t>
  </si>
  <si>
    <t>US -iShares MSCI ACWI ETF</t>
  </si>
  <si>
    <t>US -Xtrackers MSCI USA ESG Leaders</t>
  </si>
  <si>
    <t xml:space="preserve">US -Vanguard ESG US Stock ETF </t>
  </si>
  <si>
    <t>IE -Xtrackers Artificial Intelligence &amp; Big Data UCITS ETF 1C</t>
  </si>
  <si>
    <t>US -Global X Robotics &amp; Artificial Intelligence ETF</t>
  </si>
  <si>
    <t>US -Pacer US Small Cap Cash Cows 100 ETF</t>
  </si>
  <si>
    <t>US -VanEck Semiconductor ETF</t>
  </si>
  <si>
    <t>US -iShares Global Healthcare ETF</t>
  </si>
  <si>
    <t>US - Ishares MSCI EAFE SMALL CAP ETF</t>
  </si>
  <si>
    <t>US - SPDR S&amp;P Midcap 400 ETF</t>
  </si>
  <si>
    <t>US - Vanceck Semiconductor ETF</t>
  </si>
  <si>
    <t>2,20%; 22/1/25-22/1/26</t>
  </si>
  <si>
    <t>2,50%; 29/9/25-29/9/26</t>
  </si>
  <si>
    <t>Континуирана обврзница 02 год.; 3,75%; 18/09/2027</t>
  </si>
  <si>
    <t>Континуирана обврзница 15 год.; 5,60%; 10/01/2040</t>
  </si>
  <si>
    <t>Континуирана обврзница 15 год.; 5,10%; 06/03/2040</t>
  </si>
  <si>
    <t>Континуирана обврзница 15 год.; 4,85%; 10/04/2040</t>
  </si>
  <si>
    <t>Континуирана обврзница 15 год.; 4,85%; 19/06/2040</t>
  </si>
  <si>
    <t>Континуирана обврзница 15 год.; 5,10%; 10/07/2040</t>
  </si>
  <si>
    <t>Континуирана обврзница 15 год.; 5,10%; 21/08/2040</t>
  </si>
  <si>
    <t>Континуирана обврзница 15 год.; 5,10%; 18/09/2041</t>
  </si>
  <si>
    <t xml:space="preserve">Краткорочни записи </t>
  </si>
  <si>
    <t>12-месечен државен запис без девизна клаузула; 4,00%; 18/11/2026</t>
  </si>
  <si>
    <t xml:space="preserve">Капитал Банка АД Скопје </t>
  </si>
  <si>
    <t xml:space="preserve">Aлта Банка АД Битола </t>
  </si>
  <si>
    <t xml:space="preserve">Шпаркасе Банка АД Скопје </t>
  </si>
  <si>
    <t xml:space="preserve">НЛБ Банка Ад Скопје </t>
  </si>
  <si>
    <t>ГРАНИТ СКОПЈЕ</t>
  </si>
  <si>
    <t xml:space="preserve">УНИ БАНКА АД СКОПЈЕ </t>
  </si>
  <si>
    <t>Државна обврзница 15 год. 3,875%  29/10/2035</t>
  </si>
  <si>
    <t>IE iShares MSCI ACWI UCITS ETF (Acc)</t>
  </si>
  <si>
    <t>IE HSBC MSCI WORLD UCITS ETF</t>
  </si>
  <si>
    <t>IE iShares Core MSCI Europe UCITS ETF EUR (Acc)</t>
  </si>
  <si>
    <t>IE SPDR MSCI World UCITS ETF</t>
  </si>
  <si>
    <t>IE Xtrackers MSCI USA UCITS ETF 1C</t>
  </si>
  <si>
    <t>IE Vanguard S&amp;P 500 UCITS ETF (USD) Accumulating</t>
  </si>
  <si>
    <t>IE Vanguard FTSE Developed World UCITS ETF Acc</t>
  </si>
  <si>
    <t>IE iShares Core S&amp;P 500 UCITS ETF USD (Acc)</t>
  </si>
  <si>
    <t>IE SPDR MSCI All Country World UCITS ETF (Acc)</t>
  </si>
  <si>
    <t>IE UBS Core MSCI World UCITS ETF USD acc</t>
  </si>
  <si>
    <t>12-месечен државен запис без девизна клаузула; 3,25%; 04/06/2026</t>
  </si>
  <si>
    <t>3,25%    09/29/2025 03/25/2026</t>
  </si>
  <si>
    <t>2,7%  07/11/2025 07/11/2026</t>
  </si>
  <si>
    <t>0,5%  09/19/2025  09/19/2026</t>
  </si>
  <si>
    <t>3,5%  10/10/2025  10/10/2026</t>
  </si>
  <si>
    <t>3,5%  12/2/2025 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</si>
</sst>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.00\ _д_е_н_._-;\-* #,##0.00\ _д_е_н_._-;_-* &quot;-&quot;??\ _д_е_н_._-;_-@_-"/>
    <numFmt numFmtId="166" formatCode="_-* #,##0.00\ _k_n_-;\-* #,##0.00\ _k_n_-;_-* &quot;-&quot;??\ _k_n_-;_-@_-"/>
    <numFmt numFmtId="167" formatCode="_([$€]* #,##0.00_);_([$€]* \(#,##0.00\);_([$€]* &quot;-&quot;??_);_(@_)"/>
    <numFmt numFmtId="168" formatCode="_-* #,##0.00\ &quot;kn&quot;_-;\-* #,##0.00\ &quot;kn&quot;_-;_-* &quot;-&quot;??\ &quot;kn&quot;_-;_-@_-"/>
    <numFmt numFmtId="169" formatCode="_-* #,##0.00&quot; &quot;[$€]_-;\-* #,##0.00&quot; &quot;[$€]_-;_-* &quot;-&quot;??&quot; &quot;[$€]_-;_-@_-"/>
    <numFmt numFmtId="170" formatCode="0.000%"/>
    <numFmt numFmtId="171" formatCode="#,##0.000000"/>
    <numFmt numFmtId="172" formatCode="#,##0.0"/>
    <numFmt numFmtId="173" formatCode="#,##0.000"/>
  </numFmts>
  <fonts count="110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38"/>
    </font>
    <font>
      <u/>
      <sz val="10"/>
      <color theme="10"/>
      <name val="Arial"/>
      <family val="2"/>
    </font>
    <font>
      <sz val="9"/>
      <name val="Arial"/>
      <family val="2"/>
    </font>
    <font>
      <sz val="10"/>
      <color rgb="FF007DA0"/>
      <name val="Arial"/>
      <family val="2"/>
      <charset val="204"/>
    </font>
    <font>
      <sz val="11"/>
      <name val="Arial"/>
      <family val="2"/>
      <charset val="204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sz val="9"/>
      <color rgb="FF007DA0"/>
      <name val="Arial"/>
      <family val="2"/>
      <charset val="204"/>
    </font>
    <font>
      <sz val="9"/>
      <color rgb="FF007DA0"/>
      <name val="Arial"/>
      <family val="2"/>
    </font>
    <font>
      <b/>
      <sz val="10"/>
      <color theme="8" tint="-0.249977111117893"/>
      <name val="Arial"/>
      <family val="2"/>
      <charset val="204"/>
    </font>
    <font>
      <b/>
      <sz val="11"/>
      <name val="Arial"/>
      <family val="2"/>
      <charset val="204"/>
    </font>
    <font>
      <i/>
      <sz val="9"/>
      <color rgb="FF007DA0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b/>
      <sz val="10"/>
      <color rgb="FF5A3C92"/>
      <name val="Arial"/>
      <family val="2"/>
      <charset val="204"/>
    </font>
    <font>
      <sz val="9"/>
      <color rgb="FF5A3C92"/>
      <name val="Arial"/>
      <family val="2"/>
    </font>
    <font>
      <i/>
      <sz val="8"/>
      <name val="Arial"/>
      <family val="2"/>
    </font>
    <font>
      <sz val="9"/>
      <color rgb="FF5A3C92"/>
      <name val="Arial"/>
      <family val="2"/>
      <charset val="204"/>
    </font>
    <font>
      <sz val="8"/>
      <name val="StobiSerif Regular"/>
      <family val="3"/>
    </font>
    <font>
      <b/>
      <sz val="8"/>
      <name val="Arial"/>
      <family val="2"/>
      <charset val="238"/>
    </font>
    <font>
      <u/>
      <sz val="9"/>
      <name val="Arial"/>
      <family val="2"/>
    </font>
    <font>
      <u/>
      <sz val="9"/>
      <color rgb="FF5A3C92"/>
      <name val="Arial"/>
      <family val="2"/>
    </font>
    <font>
      <sz val="9"/>
      <color rgb="FF1F5F9E"/>
      <name val="Arial"/>
      <family val="2"/>
      <charset val="204"/>
    </font>
    <font>
      <sz val="10"/>
      <color rgb="FF1F5F9E"/>
      <name val="Arial"/>
      <family val="2"/>
      <charset val="204"/>
    </font>
    <font>
      <u/>
      <sz val="10"/>
      <color rgb="FF1F5F9E"/>
      <name val="Arial"/>
      <family val="2"/>
      <charset val="204"/>
    </font>
    <font>
      <sz val="8"/>
      <color rgb="FF1F5F9E"/>
      <name val="Arial"/>
      <family val="2"/>
    </font>
    <font>
      <u/>
      <sz val="8"/>
      <name val="Arial"/>
      <family val="2"/>
    </font>
    <font>
      <u/>
      <sz val="8"/>
      <color rgb="FF007DA0"/>
      <name val="Arial"/>
      <family val="2"/>
    </font>
    <font>
      <u/>
      <sz val="8"/>
      <color rgb="FF1F5F9E"/>
      <name val="Arial"/>
      <family val="2"/>
    </font>
    <font>
      <sz val="9"/>
      <color indexed="21"/>
      <name val="Arial"/>
      <family val="2"/>
      <charset val="204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8" tint="-0.249977111117893"/>
      <name val="Arial"/>
      <family val="2"/>
    </font>
    <font>
      <u/>
      <sz val="11"/>
      <color theme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9FDF"/>
        <bgColor indexed="64"/>
      </patternFill>
    </fill>
    <fill>
      <patternFill patternType="solid">
        <fgColor rgb="FFC3DBF3"/>
        <bgColor indexed="64"/>
      </patternFill>
    </fill>
    <fill>
      <patternFill patternType="solid">
        <fgColor rgb="FF7BB0E5"/>
        <bgColor indexed="64"/>
      </patternFill>
    </fill>
    <fill>
      <patternFill patternType="solid">
        <fgColor rgb="FFD9E8F7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1F5F9E"/>
      </top>
      <bottom/>
      <diagonal/>
    </border>
    <border>
      <left/>
      <right/>
      <top style="thin">
        <color rgb="FF1F5F9E"/>
      </top>
      <bottom style="thin">
        <color rgb="FF1F5F9E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1F5F9E"/>
      </bottom>
      <diagonal/>
    </border>
    <border>
      <left/>
      <right/>
      <top/>
      <bottom style="thin">
        <color indexed="64"/>
      </bottom>
      <diagonal/>
    </border>
  </borders>
  <cellStyleXfs count="2373">
    <xf numFmtId="0" fontId="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>
      <alignment vertical="top"/>
    </xf>
    <xf numFmtId="166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9" fontId="14" fillId="0" borderId="0" applyFont="0" applyFill="0" applyBorder="0" applyAlignment="0" applyProtection="0"/>
    <xf numFmtId="0" fontId="17" fillId="0" borderId="0">
      <alignment vertical="top"/>
    </xf>
    <xf numFmtId="166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0" fontId="21" fillId="0" borderId="0" applyFill="0" applyBorder="0" applyAlignment="0" applyProtection="0"/>
    <xf numFmtId="4" fontId="21" fillId="0" borderId="0" applyFill="0" applyBorder="0" applyAlignment="0" applyProtection="0"/>
    <xf numFmtId="0" fontId="21" fillId="0" borderId="0" applyNumberFormat="0" applyFill="0" applyBorder="0" applyAlignment="0" applyProtection="0"/>
    <xf numFmtId="10" fontId="21" fillId="0" borderId="0" applyFill="0" applyBorder="0" applyAlignment="0" applyProtection="0"/>
    <xf numFmtId="4" fontId="21" fillId="0" borderId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6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6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23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18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9" fillId="20" borderId="8" applyNumberFormat="0" applyAlignment="0" applyProtection="0"/>
    <xf numFmtId="9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26" fillId="21" borderId="2" applyNumberFormat="0" applyAlignment="0" applyProtection="0"/>
    <xf numFmtId="168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0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>
      <alignment vertical="top"/>
    </xf>
    <xf numFmtId="165" fontId="38" fillId="0" borderId="0" applyFont="0" applyFill="0" applyBorder="0" applyAlignment="0" applyProtection="0"/>
    <xf numFmtId="0" fontId="38" fillId="0" borderId="0">
      <alignment vertical="top"/>
    </xf>
    <xf numFmtId="9" fontId="38" fillId="0" borderId="0" applyFont="0" applyFill="0" applyBorder="0" applyAlignment="0" applyProtection="0"/>
    <xf numFmtId="0" fontId="7" fillId="0" borderId="0">
      <alignment vertical="top"/>
    </xf>
    <xf numFmtId="0" fontId="7" fillId="0" borderId="0"/>
    <xf numFmtId="0" fontId="7" fillId="0" borderId="0"/>
    <xf numFmtId="0" fontId="5" fillId="36" borderId="0" applyNumberFormat="0" applyBorder="0" applyAlignment="0" applyProtection="0"/>
    <xf numFmtId="0" fontId="56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6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6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6" fillId="48" borderId="0" applyNumberFormat="0" applyBorder="0" applyAlignment="0" applyProtection="0"/>
    <xf numFmtId="0" fontId="5" fillId="32" borderId="0" applyNumberFormat="0" applyBorder="0" applyAlignment="0" applyProtection="0"/>
    <xf numFmtId="0" fontId="56" fillId="32" borderId="0" applyNumberFormat="0" applyBorder="0" applyAlignment="0" applyProtection="0"/>
    <xf numFmtId="0" fontId="5" fillId="32" borderId="0" applyNumberFormat="0" applyBorder="0" applyAlignment="0" applyProtection="0"/>
    <xf numFmtId="0" fontId="56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33" borderId="0" applyNumberFormat="0" applyBorder="0" applyAlignment="0" applyProtection="0"/>
    <xf numFmtId="0" fontId="56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6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6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6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6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6" fillId="53" borderId="0" applyNumberFormat="0" applyBorder="0" applyAlignment="0" applyProtection="0"/>
    <xf numFmtId="0" fontId="5" fillId="53" borderId="0" applyNumberFormat="0" applyBorder="0" applyAlignment="0" applyProtection="0"/>
    <xf numFmtId="0" fontId="54" fillId="34" borderId="0" applyNumberFormat="0" applyBorder="0" applyAlignment="0" applyProtection="0"/>
    <xf numFmtId="0" fontId="57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8" borderId="0" applyNumberFormat="0" applyBorder="0" applyAlignment="0" applyProtection="0"/>
    <xf numFmtId="0" fontId="57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42" borderId="0" applyNumberFormat="0" applyBorder="0" applyAlignment="0" applyProtection="0"/>
    <xf numFmtId="0" fontId="57" fillId="42" borderId="0" applyNumberFormat="0" applyBorder="0" applyAlignment="0" applyProtection="0"/>
    <xf numFmtId="0" fontId="54" fillId="42" borderId="0" applyNumberFormat="0" applyBorder="0" applyAlignment="0" applyProtection="0"/>
    <xf numFmtId="0" fontId="54" fillId="46" borderId="0" applyNumberFormat="0" applyBorder="0" applyAlignment="0" applyProtection="0"/>
    <xf numFmtId="0" fontId="57" fillId="46" borderId="0" applyNumberFormat="0" applyBorder="0" applyAlignment="0" applyProtection="0"/>
    <xf numFmtId="0" fontId="54" fillId="46" borderId="0" applyNumberFormat="0" applyBorder="0" applyAlignment="0" applyProtection="0"/>
    <xf numFmtId="0" fontId="54" fillId="50" borderId="0" applyNumberFormat="0" applyBorder="0" applyAlignment="0" applyProtection="0"/>
    <xf numFmtId="0" fontId="57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4" borderId="0" applyNumberFormat="0" applyBorder="0" applyAlignment="0" applyProtection="0"/>
    <xf numFmtId="0" fontId="57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31" borderId="0" applyNumberFormat="0" applyBorder="0" applyAlignment="0" applyProtection="0"/>
    <xf numFmtId="0" fontId="57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7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7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7" fillId="43" borderId="0" applyNumberFormat="0" applyBorder="0" applyAlignment="0" applyProtection="0"/>
    <xf numFmtId="0" fontId="54" fillId="43" borderId="0" applyNumberFormat="0" applyBorder="0" applyAlignment="0" applyProtection="0"/>
    <xf numFmtId="0" fontId="54" fillId="47" borderId="0" applyNumberFormat="0" applyBorder="0" applyAlignment="0" applyProtection="0"/>
    <xf numFmtId="0" fontId="57" fillId="47" borderId="0" applyNumberFormat="0" applyBorder="0" applyAlignment="0" applyProtection="0"/>
    <xf numFmtId="0" fontId="54" fillId="47" borderId="0" applyNumberFormat="0" applyBorder="0" applyAlignment="0" applyProtection="0"/>
    <xf numFmtId="0" fontId="54" fillId="51" borderId="0" applyNumberFormat="0" applyBorder="0" applyAlignment="0" applyProtection="0"/>
    <xf numFmtId="0" fontId="57" fillId="51" borderId="0" applyNumberFormat="0" applyBorder="0" applyAlignment="0" applyProtection="0"/>
    <xf numFmtId="0" fontId="54" fillId="51" borderId="0" applyNumberFormat="0" applyBorder="0" applyAlignment="0" applyProtection="0"/>
    <xf numFmtId="0" fontId="44" fillId="25" borderId="0" applyNumberFormat="0" applyBorder="0" applyAlignment="0" applyProtection="0"/>
    <xf numFmtId="0" fontId="58" fillId="25" borderId="0" applyNumberFormat="0" applyBorder="0" applyAlignment="0" applyProtection="0"/>
    <xf numFmtId="0" fontId="44" fillId="25" borderId="0" applyNumberFormat="0" applyBorder="0" applyAlignment="0" applyProtection="0"/>
    <xf numFmtId="0" fontId="48" fillId="28" borderId="13" applyNumberFormat="0" applyAlignment="0" applyProtection="0"/>
    <xf numFmtId="0" fontId="59" fillId="28" borderId="13" applyNumberFormat="0" applyAlignment="0" applyProtection="0"/>
    <xf numFmtId="0" fontId="48" fillId="28" borderId="13" applyNumberFormat="0" applyAlignment="0" applyProtection="0"/>
    <xf numFmtId="0" fontId="50" fillId="29" borderId="16" applyNumberFormat="0" applyAlignment="0" applyProtection="0"/>
    <xf numFmtId="0" fontId="60" fillId="29" borderId="16" applyNumberFormat="0" applyAlignment="0" applyProtection="0"/>
    <xf numFmtId="0" fontId="50" fillId="29" borderId="16" applyNumberFormat="0" applyAlignment="0" applyProtection="0"/>
    <xf numFmtId="16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62" fillId="24" borderId="0" applyNumberFormat="0" applyBorder="0" applyAlignment="0" applyProtection="0"/>
    <xf numFmtId="0" fontId="43" fillId="24" borderId="0" applyNumberFormat="0" applyBorder="0" applyAlignment="0" applyProtection="0"/>
    <xf numFmtId="0" fontId="40" fillId="0" borderId="10" applyNumberFormat="0" applyFill="0" applyAlignment="0" applyProtection="0"/>
    <xf numFmtId="0" fontId="63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64" fillId="0" borderId="11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65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46" fillId="27" borderId="13" applyNumberFormat="0" applyAlignment="0" applyProtection="0"/>
    <xf numFmtId="0" fontId="68" fillId="27" borderId="13" applyNumberFormat="0" applyAlignment="0" applyProtection="0"/>
    <xf numFmtId="0" fontId="46" fillId="27" borderId="13" applyNumberFormat="0" applyAlignment="0" applyProtection="0"/>
    <xf numFmtId="0" fontId="49" fillId="0" borderId="15" applyNumberFormat="0" applyFill="0" applyAlignment="0" applyProtection="0"/>
    <xf numFmtId="0" fontId="69" fillId="0" borderId="15" applyNumberFormat="0" applyFill="0" applyAlignment="0" applyProtection="0"/>
    <xf numFmtId="0" fontId="49" fillId="0" borderId="15" applyNumberFormat="0" applyFill="0" applyAlignment="0" applyProtection="0"/>
    <xf numFmtId="0" fontId="45" fillId="26" borderId="0" applyNumberFormat="0" applyBorder="0" applyAlignment="0" applyProtection="0"/>
    <xf numFmtId="0" fontId="70" fillId="26" borderId="0" applyNumberFormat="0" applyBorder="0" applyAlignment="0" applyProtection="0"/>
    <xf numFmtId="0" fontId="45" fillId="26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30" borderId="17" applyNumberFormat="0" applyFont="0" applyAlignment="0" applyProtection="0"/>
    <xf numFmtId="0" fontId="55" fillId="30" borderId="17" applyNumberFormat="0" applyFont="0" applyAlignment="0" applyProtection="0"/>
    <xf numFmtId="0" fontId="15" fillId="30" borderId="17" applyNumberFormat="0" applyFont="0" applyAlignment="0" applyProtection="0"/>
    <xf numFmtId="0" fontId="15" fillId="30" borderId="17" applyNumberFormat="0" applyFont="0" applyAlignment="0" applyProtection="0"/>
    <xf numFmtId="0" fontId="15" fillId="30" borderId="17" applyNumberFormat="0" applyFont="0" applyAlignment="0" applyProtection="0"/>
    <xf numFmtId="0" fontId="15" fillId="30" borderId="17" applyNumberFormat="0" applyFont="0" applyAlignment="0" applyProtection="0"/>
    <xf numFmtId="0" fontId="15" fillId="30" borderId="17" applyNumberFormat="0" applyFont="0" applyAlignment="0" applyProtection="0"/>
    <xf numFmtId="0" fontId="5" fillId="30" borderId="17" applyNumberFormat="0" applyFont="0" applyAlignment="0" applyProtection="0"/>
    <xf numFmtId="0" fontId="7" fillId="0" borderId="0"/>
    <xf numFmtId="0" fontId="47" fillId="28" borderId="14" applyNumberFormat="0" applyAlignment="0" applyProtection="0"/>
    <xf numFmtId="0" fontId="71" fillId="28" borderId="14" applyNumberFormat="0" applyAlignment="0" applyProtection="0"/>
    <xf numFmtId="0" fontId="47" fillId="28" borderId="14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74" fillId="0" borderId="18" applyNumberFormat="0" applyFill="0" applyAlignment="0" applyProtection="0"/>
    <xf numFmtId="0" fontId="53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" fillId="0" borderId="0">
      <alignment vertical="top"/>
    </xf>
    <xf numFmtId="0" fontId="77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77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227">
    <xf numFmtId="0" fontId="0" fillId="0" borderId="0" xfId="0"/>
    <xf numFmtId="0" fontId="10" fillId="0" borderId="0" xfId="0" applyFont="1"/>
    <xf numFmtId="0" fontId="78" fillId="0" borderId="0" xfId="0" applyFont="1"/>
    <xf numFmtId="0" fontId="22" fillId="0" borderId="0" xfId="2357" applyFont="1"/>
    <xf numFmtId="0" fontId="82" fillId="0" borderId="0" xfId="0" applyFont="1"/>
    <xf numFmtId="0" fontId="84" fillId="0" borderId="0" xfId="0" applyFont="1"/>
    <xf numFmtId="0" fontId="8" fillId="0" borderId="0" xfId="0" applyFont="1"/>
    <xf numFmtId="0" fontId="83" fillId="0" borderId="0" xfId="0" applyFont="1"/>
    <xf numFmtId="0" fontId="0" fillId="0" borderId="0" xfId="0" applyAlignment="1">
      <alignment vertical="center" wrapText="1"/>
    </xf>
    <xf numFmtId="0" fontId="79" fillId="0" borderId="0" xfId="0" applyFont="1" applyAlignment="1">
      <alignment vertical="center" wrapText="1"/>
    </xf>
    <xf numFmtId="0" fontId="87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/>
    </xf>
    <xf numFmtId="0" fontId="91" fillId="0" borderId="0" xfId="0" applyFont="1"/>
    <xf numFmtId="0" fontId="93" fillId="0" borderId="0" xfId="0" applyFont="1"/>
    <xf numFmtId="0" fontId="88" fillId="0" borderId="0" xfId="0" applyFont="1"/>
    <xf numFmtId="0" fontId="94" fillId="0" borderId="0" xfId="0" applyFont="1"/>
    <xf numFmtId="0" fontId="95" fillId="0" borderId="0" xfId="0" applyFont="1" applyAlignment="1">
      <alignment horizontal="center" vertical="center"/>
    </xf>
    <xf numFmtId="0" fontId="96" fillId="0" borderId="0" xfId="2357" applyFont="1"/>
    <xf numFmtId="0" fontId="97" fillId="0" borderId="0" xfId="2357" applyFont="1"/>
    <xf numFmtId="0" fontId="98" fillId="0" borderId="0" xfId="0" applyFont="1"/>
    <xf numFmtId="0" fontId="85" fillId="57" borderId="0" xfId="0" applyFont="1" applyFill="1" applyAlignment="1">
      <alignment horizontal="center" vertical="center"/>
    </xf>
    <xf numFmtId="0" fontId="92" fillId="57" borderId="0" xfId="0" applyFont="1" applyFill="1" applyAlignment="1">
      <alignment horizontal="left" vertical="center"/>
    </xf>
    <xf numFmtId="0" fontId="0" fillId="57" borderId="0" xfId="0" applyFill="1"/>
    <xf numFmtId="0" fontId="101" fillId="0" borderId="0" xfId="0" applyFont="1"/>
    <xf numFmtId="0" fontId="88" fillId="55" borderId="0" xfId="0" applyFont="1" applyFill="1" applyAlignment="1">
      <alignment vertical="center" wrapText="1"/>
    </xf>
    <xf numFmtId="0" fontId="89" fillId="0" borderId="0" xfId="0" applyFont="1"/>
    <xf numFmtId="3" fontId="89" fillId="0" borderId="0" xfId="0" applyNumberFormat="1" applyFont="1" applyAlignment="1">
      <alignment horizontal="right"/>
    </xf>
    <xf numFmtId="0" fontId="102" fillId="0" borderId="0" xfId="2357" applyFont="1"/>
    <xf numFmtId="3" fontId="88" fillId="58" borderId="0" xfId="0" applyNumberFormat="1" applyFont="1" applyFill="1" applyAlignment="1">
      <alignment horizontal="right" vertical="center" wrapText="1"/>
    </xf>
    <xf numFmtId="3" fontId="88" fillId="56" borderId="19" xfId="0" applyNumberFormat="1" applyFont="1" applyFill="1" applyBorder="1" applyAlignment="1">
      <alignment horizontal="right" vertical="center" wrapText="1"/>
    </xf>
    <xf numFmtId="3" fontId="88" fillId="56" borderId="19" xfId="0" applyNumberFormat="1" applyFont="1" applyFill="1" applyBorder="1" applyAlignment="1">
      <alignment horizontal="right" vertical="center"/>
    </xf>
    <xf numFmtId="3" fontId="88" fillId="56" borderId="20" xfId="0" applyNumberFormat="1" applyFont="1" applyFill="1" applyBorder="1" applyAlignment="1">
      <alignment horizontal="right" vertical="center" wrapText="1"/>
    </xf>
    <xf numFmtId="3" fontId="88" fillId="56" borderId="20" xfId="0" applyNumberFormat="1" applyFont="1" applyFill="1" applyBorder="1" applyAlignment="1">
      <alignment horizontal="right" vertical="center"/>
    </xf>
    <xf numFmtId="0" fontId="88" fillId="56" borderId="19" xfId="0" applyFont="1" applyFill="1" applyBorder="1" applyAlignment="1">
      <alignment horizontal="left" vertical="center" wrapText="1"/>
    </xf>
    <xf numFmtId="3" fontId="89" fillId="57" borderId="0" xfId="0" applyNumberFormat="1" applyFont="1" applyFill="1" applyAlignment="1">
      <alignment vertical="center" wrapText="1"/>
    </xf>
    <xf numFmtId="10" fontId="89" fillId="57" borderId="0" xfId="36" applyNumberFormat="1" applyFont="1" applyFill="1" applyBorder="1" applyAlignment="1">
      <alignment vertical="center" wrapText="1"/>
    </xf>
    <xf numFmtId="3" fontId="88" fillId="59" borderId="0" xfId="0" applyNumberFormat="1" applyFont="1" applyFill="1" applyAlignment="1">
      <alignment horizontal="left" vertical="center" wrapText="1"/>
    </xf>
    <xf numFmtId="3" fontId="88" fillId="59" borderId="0" xfId="0" applyNumberFormat="1" applyFont="1" applyFill="1" applyAlignment="1">
      <alignment horizontal="right" vertical="center" wrapText="1"/>
    </xf>
    <xf numFmtId="3" fontId="89" fillId="56" borderId="20" xfId="0" applyNumberFormat="1" applyFont="1" applyFill="1" applyBorder="1" applyAlignment="1">
      <alignment horizontal="right" vertical="center"/>
    </xf>
    <xf numFmtId="10" fontId="89" fillId="56" borderId="20" xfId="36" applyNumberFormat="1" applyFont="1" applyFill="1" applyBorder="1" applyAlignment="1">
      <alignment horizontal="right" vertical="center"/>
    </xf>
    <xf numFmtId="3" fontId="89" fillId="56" borderId="19" xfId="0" applyNumberFormat="1" applyFont="1" applyFill="1" applyBorder="1" applyAlignment="1">
      <alignment horizontal="right" vertical="center"/>
    </xf>
    <xf numFmtId="0" fontId="89" fillId="57" borderId="0" xfId="0" applyFont="1" applyFill="1" applyAlignment="1">
      <alignment vertical="center" wrapText="1"/>
    </xf>
    <xf numFmtId="10" fontId="89" fillId="57" borderId="0" xfId="0" applyNumberFormat="1" applyFont="1" applyFill="1" applyAlignment="1">
      <alignment vertical="center" wrapText="1"/>
    </xf>
    <xf numFmtId="10" fontId="89" fillId="56" borderId="19" xfId="36" applyNumberFormat="1" applyFont="1" applyFill="1" applyBorder="1" applyAlignment="1">
      <alignment horizontal="right" vertical="center"/>
    </xf>
    <xf numFmtId="3" fontId="89" fillId="56" borderId="20" xfId="36" applyNumberFormat="1" applyFont="1" applyFill="1" applyBorder="1" applyAlignment="1">
      <alignment horizontal="right" vertical="center"/>
    </xf>
    <xf numFmtId="0" fontId="88" fillId="0" borderId="0" xfId="0" applyFont="1" applyAlignment="1">
      <alignment horizontal="right"/>
    </xf>
    <xf numFmtId="0" fontId="99" fillId="57" borderId="0" xfId="0" applyFont="1" applyFill="1"/>
    <xf numFmtId="3" fontId="89" fillId="56" borderId="20" xfId="0" applyNumberFormat="1" applyFont="1" applyFill="1" applyBorder="1" applyAlignment="1">
      <alignment horizontal="left" vertical="center" wrapText="1"/>
    </xf>
    <xf numFmtId="3" fontId="89" fillId="56" borderId="20" xfId="0" applyNumberFormat="1" applyFont="1" applyFill="1" applyBorder="1" applyAlignment="1">
      <alignment horizontal="left" vertical="center"/>
    </xf>
    <xf numFmtId="10" fontId="88" fillId="58" borderId="0" xfId="36" applyNumberFormat="1" applyFont="1" applyFill="1" applyBorder="1" applyAlignment="1">
      <alignment horizontal="right" vertical="center" wrapText="1"/>
    </xf>
    <xf numFmtId="0" fontId="88" fillId="58" borderId="0" xfId="0" applyFont="1" applyFill="1" applyAlignment="1">
      <alignment horizontal="left" vertical="center" wrapText="1"/>
    </xf>
    <xf numFmtId="10" fontId="88" fillId="59" borderId="0" xfId="36" applyNumberFormat="1" applyFont="1" applyFill="1" applyBorder="1" applyAlignment="1">
      <alignment horizontal="right" vertical="center" wrapText="1"/>
    </xf>
    <xf numFmtId="0" fontId="88" fillId="59" borderId="0" xfId="0" applyFont="1" applyFill="1" applyAlignment="1">
      <alignment horizontal="left" vertical="center" wrapText="1"/>
    </xf>
    <xf numFmtId="3" fontId="101" fillId="58" borderId="0" xfId="0" applyNumberFormat="1" applyFont="1" applyFill="1" applyAlignment="1">
      <alignment horizontal="left" vertical="center" wrapText="1"/>
    </xf>
    <xf numFmtId="3" fontId="88" fillId="58" borderId="0" xfId="0" applyNumberFormat="1" applyFont="1" applyFill="1" applyAlignment="1">
      <alignment horizontal="left" vertical="center" wrapText="1"/>
    </xf>
    <xf numFmtId="3" fontId="89" fillId="56" borderId="19" xfId="0" applyNumberFormat="1" applyFont="1" applyFill="1" applyBorder="1" applyAlignment="1">
      <alignment horizontal="left" vertical="center" wrapText="1"/>
    </xf>
    <xf numFmtId="3" fontId="89" fillId="56" borderId="19" xfId="0" applyNumberFormat="1" applyFont="1" applyFill="1" applyBorder="1" applyAlignment="1">
      <alignment horizontal="left" vertical="center"/>
    </xf>
    <xf numFmtId="2" fontId="88" fillId="58" borderId="0" xfId="0" applyNumberFormat="1" applyFont="1" applyFill="1" applyAlignment="1">
      <alignment horizontal="left" vertical="center" wrapText="1"/>
    </xf>
    <xf numFmtId="2" fontId="88" fillId="59" borderId="0" xfId="0" applyNumberFormat="1" applyFont="1" applyFill="1" applyAlignment="1">
      <alignment horizontal="left" vertical="center" wrapText="1"/>
    </xf>
    <xf numFmtId="0" fontId="88" fillId="58" borderId="0" xfId="0" applyFont="1" applyFill="1" applyAlignment="1">
      <alignment horizontal="right" vertical="center" wrapText="1"/>
    </xf>
    <xf numFmtId="0" fontId="78" fillId="0" borderId="0" xfId="0" applyFont="1" applyAlignment="1">
      <alignment horizontal="left"/>
    </xf>
    <xf numFmtId="10" fontId="88" fillId="58" borderId="0" xfId="2358" applyNumberFormat="1" applyFont="1" applyFill="1" applyBorder="1" applyAlignment="1">
      <alignment horizontal="right" vertical="center" wrapText="1"/>
    </xf>
    <xf numFmtId="10" fontId="88" fillId="59" borderId="0" xfId="2358" applyNumberFormat="1" applyFont="1" applyFill="1" applyBorder="1" applyAlignment="1">
      <alignment horizontal="right" vertical="center" wrapText="1"/>
    </xf>
    <xf numFmtId="3" fontId="89" fillId="56" borderId="20" xfId="2358" applyNumberFormat="1" applyFont="1" applyFill="1" applyBorder="1" applyAlignment="1">
      <alignment horizontal="right" vertical="center"/>
    </xf>
    <xf numFmtId="10" fontId="89" fillId="56" borderId="20" xfId="2358" applyNumberFormat="1" applyFont="1" applyFill="1" applyBorder="1" applyAlignment="1">
      <alignment horizontal="right" vertical="center"/>
    </xf>
    <xf numFmtId="0" fontId="10" fillId="0" borderId="0" xfId="1360"/>
    <xf numFmtId="0" fontId="10" fillId="56" borderId="0" xfId="1360" applyFill="1"/>
    <xf numFmtId="0" fontId="86" fillId="56" borderId="0" xfId="1360" applyFont="1" applyFill="1"/>
    <xf numFmtId="0" fontId="80" fillId="56" borderId="0" xfId="1360" applyFont="1" applyFill="1"/>
    <xf numFmtId="10" fontId="89" fillId="56" borderId="21" xfId="2358" applyNumberFormat="1" applyFont="1" applyFill="1" applyBorder="1" applyAlignment="1">
      <alignment horizontal="right" vertical="center"/>
    </xf>
    <xf numFmtId="0" fontId="88" fillId="0" borderId="0" xfId="2359" applyFont="1"/>
    <xf numFmtId="0" fontId="88" fillId="0" borderId="0" xfId="2359" applyFont="1" applyAlignment="1">
      <alignment horizontal="right"/>
    </xf>
    <xf numFmtId="0" fontId="88" fillId="55" borderId="0" xfId="2359" applyFont="1" applyFill="1" applyAlignment="1">
      <alignment vertical="center" wrapText="1"/>
    </xf>
    <xf numFmtId="0" fontId="89" fillId="57" borderId="0" xfId="2359" applyFont="1" applyFill="1" applyAlignment="1">
      <alignment horizontal="left" vertical="center" wrapText="1"/>
    </xf>
    <xf numFmtId="0" fontId="89" fillId="56" borderId="20" xfId="2359" applyFont="1" applyFill="1" applyBorder="1" applyAlignment="1">
      <alignment horizontal="left" vertical="center" wrapText="1"/>
    </xf>
    <xf numFmtId="0" fontId="88" fillId="0" borderId="0" xfId="2359" applyFont="1" applyAlignment="1">
      <alignment vertical="top"/>
    </xf>
    <xf numFmtId="0" fontId="88" fillId="58" borderId="0" xfId="2359" applyFont="1" applyFill="1" applyAlignment="1">
      <alignment horizontal="left" vertical="center" wrapText="1"/>
    </xf>
    <xf numFmtId="0" fontId="88" fillId="58" borderId="0" xfId="2359" applyFont="1" applyFill="1" applyAlignment="1">
      <alignment horizontal="right" vertical="center" wrapText="1"/>
    </xf>
    <xf numFmtId="0" fontId="88" fillId="59" borderId="0" xfId="2359" applyFont="1" applyFill="1" applyAlignment="1">
      <alignment horizontal="left" vertical="center" wrapText="1"/>
    </xf>
    <xf numFmtId="3" fontId="88" fillId="59" borderId="0" xfId="2359" applyNumberFormat="1" applyFont="1" applyFill="1" applyAlignment="1">
      <alignment horizontal="left" vertical="center" wrapText="1"/>
    </xf>
    <xf numFmtId="3" fontId="88" fillId="59" borderId="0" xfId="2359" applyNumberFormat="1" applyFont="1" applyFill="1" applyAlignment="1">
      <alignment horizontal="right" vertical="center" wrapText="1"/>
    </xf>
    <xf numFmtId="3" fontId="88" fillId="58" borderId="0" xfId="2359" applyNumberFormat="1" applyFont="1" applyFill="1" applyAlignment="1">
      <alignment horizontal="left" vertical="center" wrapText="1"/>
    </xf>
    <xf numFmtId="3" fontId="88" fillId="58" borderId="0" xfId="2359" applyNumberFormat="1" applyFont="1" applyFill="1" applyAlignment="1">
      <alignment horizontal="right" vertical="center" wrapText="1"/>
    </xf>
    <xf numFmtId="0" fontId="106" fillId="0" borderId="0" xfId="2359" applyFont="1" applyAlignment="1">
      <alignment vertical="top"/>
    </xf>
    <xf numFmtId="0" fontId="106" fillId="0" borderId="0" xfId="2359" applyFont="1"/>
    <xf numFmtId="3" fontId="88" fillId="0" borderId="0" xfId="2359" applyNumberFormat="1" applyFont="1"/>
    <xf numFmtId="3" fontId="89" fillId="56" borderId="20" xfId="2359" applyNumberFormat="1" applyFont="1" applyFill="1" applyBorder="1" applyAlignment="1">
      <alignment horizontal="left" vertical="center" wrapText="1"/>
    </xf>
    <xf numFmtId="3" fontId="89" fillId="56" borderId="20" xfId="2359" applyNumberFormat="1" applyFont="1" applyFill="1" applyBorder="1" applyAlignment="1">
      <alignment horizontal="left" vertical="center"/>
    </xf>
    <xf numFmtId="3" fontId="88" fillId="56" borderId="20" xfId="2359" applyNumberFormat="1" applyFont="1" applyFill="1" applyBorder="1" applyAlignment="1">
      <alignment horizontal="right" vertical="center" wrapText="1"/>
    </xf>
    <xf numFmtId="3" fontId="88" fillId="56" borderId="20" xfId="2359" applyNumberFormat="1" applyFont="1" applyFill="1" applyBorder="1" applyAlignment="1">
      <alignment horizontal="right" vertical="center"/>
    </xf>
    <xf numFmtId="3" fontId="89" fillId="56" borderId="20" xfId="2359" applyNumberFormat="1" applyFont="1" applyFill="1" applyBorder="1" applyAlignment="1">
      <alignment horizontal="right" vertical="center"/>
    </xf>
    <xf numFmtId="0" fontId="88" fillId="56" borderId="19" xfId="2359" applyFont="1" applyFill="1" applyBorder="1" applyAlignment="1">
      <alignment horizontal="left" vertical="center" wrapText="1"/>
    </xf>
    <xf numFmtId="3" fontId="88" fillId="56" borderId="19" xfId="2359" applyNumberFormat="1" applyFont="1" applyFill="1" applyBorder="1" applyAlignment="1">
      <alignment horizontal="right" vertical="center" wrapText="1"/>
    </xf>
    <xf numFmtId="3" fontId="88" fillId="56" borderId="19" xfId="2359" applyNumberFormat="1" applyFont="1" applyFill="1" applyBorder="1" applyAlignment="1">
      <alignment horizontal="right" vertical="center"/>
    </xf>
    <xf numFmtId="3" fontId="89" fillId="56" borderId="19" xfId="2359" applyNumberFormat="1" applyFont="1" applyFill="1" applyBorder="1" applyAlignment="1">
      <alignment horizontal="right" vertical="center"/>
    </xf>
    <xf numFmtId="10" fontId="89" fillId="56" borderId="19" xfId="2358" applyNumberFormat="1" applyFont="1" applyFill="1" applyBorder="1" applyAlignment="1">
      <alignment horizontal="right" vertical="center"/>
    </xf>
    <xf numFmtId="0" fontId="89" fillId="57" borderId="0" xfId="2359" applyFont="1" applyFill="1" applyAlignment="1">
      <alignment vertical="center" wrapText="1"/>
    </xf>
    <xf numFmtId="3" fontId="89" fillId="57" borderId="0" xfId="2359" applyNumberFormat="1" applyFont="1" applyFill="1" applyAlignment="1">
      <alignment vertical="center" wrapText="1"/>
    </xf>
    <xf numFmtId="10" fontId="89" fillId="57" borderId="0" xfId="2359" applyNumberFormat="1" applyFont="1" applyFill="1" applyAlignment="1">
      <alignment vertical="center" wrapText="1"/>
    </xf>
    <xf numFmtId="3" fontId="88" fillId="0" borderId="0" xfId="2359" applyNumberFormat="1" applyFont="1" applyAlignment="1">
      <alignment horizontal="right" vertical="center" wrapText="1"/>
    </xf>
    <xf numFmtId="3" fontId="88" fillId="0" borderId="0" xfId="2359" applyNumberFormat="1" applyFont="1" applyAlignment="1">
      <alignment horizontal="left" vertical="center" wrapText="1"/>
    </xf>
    <xf numFmtId="2" fontId="88" fillId="59" borderId="0" xfId="2359" applyNumberFormat="1" applyFont="1" applyFill="1" applyAlignment="1">
      <alignment horizontal="left" vertical="center" wrapText="1"/>
    </xf>
    <xf numFmtId="3" fontId="88" fillId="58" borderId="0" xfId="2359" applyNumberFormat="1" applyFont="1" applyFill="1" applyAlignment="1">
      <alignment vertical="center" wrapText="1"/>
    </xf>
    <xf numFmtId="3" fontId="88" fillId="59" borderId="0" xfId="2359" applyNumberFormat="1" applyFont="1" applyFill="1" applyAlignment="1">
      <alignment vertical="center" wrapText="1"/>
    </xf>
    <xf numFmtId="170" fontId="88" fillId="58" borderId="0" xfId="2358" applyNumberFormat="1" applyFont="1" applyFill="1" applyBorder="1" applyAlignment="1">
      <alignment horizontal="right" vertical="center" wrapText="1"/>
    </xf>
    <xf numFmtId="171" fontId="88" fillId="0" borderId="0" xfId="2359" applyNumberFormat="1" applyFont="1"/>
    <xf numFmtId="0" fontId="89" fillId="0" borderId="0" xfId="2359" applyFont="1"/>
    <xf numFmtId="3" fontId="89" fillId="0" borderId="0" xfId="2359" applyNumberFormat="1" applyFont="1" applyAlignment="1">
      <alignment horizontal="right"/>
    </xf>
    <xf numFmtId="0" fontId="101" fillId="0" borderId="0" xfId="2359" applyFont="1"/>
    <xf numFmtId="0" fontId="102" fillId="0" borderId="0" xfId="2360" applyFont="1"/>
    <xf numFmtId="2" fontId="88" fillId="58" borderId="0" xfId="2359" applyNumberFormat="1" applyFont="1" applyFill="1" applyAlignment="1">
      <alignment horizontal="left" vertical="center" wrapText="1"/>
    </xf>
    <xf numFmtId="10" fontId="88" fillId="0" borderId="0" xfId="2359" applyNumberFormat="1" applyFont="1"/>
    <xf numFmtId="10" fontId="89" fillId="57" borderId="0" xfId="2358" applyNumberFormat="1" applyFont="1" applyFill="1" applyBorder="1" applyAlignment="1">
      <alignment vertical="center" wrapText="1"/>
    </xf>
    <xf numFmtId="3" fontId="88" fillId="60" borderId="0" xfId="2359" applyNumberFormat="1" applyFont="1" applyFill="1" applyAlignment="1">
      <alignment horizontal="left" vertical="center" wrapText="1"/>
    </xf>
    <xf numFmtId="3" fontId="88" fillId="60" borderId="0" xfId="2359" applyNumberFormat="1" applyFont="1" applyFill="1" applyAlignment="1">
      <alignment horizontal="right" vertical="center" wrapText="1"/>
    </xf>
    <xf numFmtId="10" fontId="88" fillId="60" borderId="0" xfId="2358" applyNumberFormat="1" applyFont="1" applyFill="1" applyBorder="1" applyAlignment="1">
      <alignment horizontal="right" vertical="center" wrapText="1"/>
    </xf>
    <xf numFmtId="3" fontId="88" fillId="59" borderId="0" xfId="1360" applyNumberFormat="1" applyFont="1" applyFill="1" applyAlignment="1">
      <alignment horizontal="left" vertical="center" wrapText="1"/>
    </xf>
    <xf numFmtId="3" fontId="88" fillId="59" borderId="0" xfId="1360" applyNumberFormat="1" applyFont="1" applyFill="1" applyAlignment="1">
      <alignment horizontal="right" vertical="center" wrapText="1"/>
    </xf>
    <xf numFmtId="0" fontId="89" fillId="0" borderId="0" xfId="2359" applyFont="1" applyAlignment="1">
      <alignment horizontal="left" vertical="center" wrapText="1"/>
    </xf>
    <xf numFmtId="0" fontId="89" fillId="0" borderId="0" xfId="2359" applyFont="1" applyAlignment="1">
      <alignment vertical="center" wrapText="1"/>
    </xf>
    <xf numFmtId="3" fontId="89" fillId="0" borderId="0" xfId="2359" applyNumberFormat="1" applyFont="1" applyAlignment="1">
      <alignment vertical="center" wrapText="1"/>
    </xf>
    <xf numFmtId="10" fontId="89" fillId="0" borderId="0" xfId="2359" applyNumberFormat="1" applyFont="1" applyAlignment="1">
      <alignment vertical="center" wrapText="1"/>
    </xf>
    <xf numFmtId="10" fontId="88" fillId="58" borderId="19" xfId="2358" applyNumberFormat="1" applyFont="1" applyFill="1" applyBorder="1" applyAlignment="1">
      <alignment horizontal="right" vertical="center" wrapText="1"/>
    </xf>
    <xf numFmtId="10" fontId="88" fillId="58" borderId="0" xfId="0" applyNumberFormat="1" applyFont="1" applyFill="1" applyAlignment="1">
      <alignment horizontal="left" vertical="center" wrapText="1"/>
    </xf>
    <xf numFmtId="9" fontId="88" fillId="59" borderId="0" xfId="36" applyFont="1" applyFill="1" applyAlignment="1">
      <alignment horizontal="left" vertical="center" wrapText="1"/>
    </xf>
    <xf numFmtId="9" fontId="88" fillId="58" borderId="0" xfId="36" applyFont="1" applyFill="1" applyAlignment="1">
      <alignment horizontal="left" vertical="center" wrapText="1"/>
    </xf>
    <xf numFmtId="172" fontId="88" fillId="58" borderId="0" xfId="0" applyNumberFormat="1" applyFont="1" applyFill="1" applyAlignment="1">
      <alignment horizontal="right" vertical="center" wrapText="1"/>
    </xf>
    <xf numFmtId="3" fontId="88" fillId="0" borderId="0" xfId="0" applyNumberFormat="1" applyFont="1"/>
    <xf numFmtId="0" fontId="107" fillId="0" borderId="0" xfId="2359" applyFont="1"/>
    <xf numFmtId="0" fontId="88" fillId="58" borderId="19" xfId="2359" applyFont="1" applyFill="1" applyBorder="1" applyAlignment="1">
      <alignment horizontal="left" vertical="top" wrapText="1"/>
    </xf>
    <xf numFmtId="3" fontId="89" fillId="57" borderId="0" xfId="2358" applyNumberFormat="1" applyFont="1" applyFill="1" applyBorder="1" applyAlignment="1">
      <alignment vertical="center" wrapText="1"/>
    </xf>
    <xf numFmtId="3" fontId="89" fillId="56" borderId="20" xfId="2359" applyNumberFormat="1" applyFont="1" applyFill="1" applyBorder="1" applyAlignment="1">
      <alignment horizontal="right" vertical="center" wrapText="1"/>
    </xf>
    <xf numFmtId="10" fontId="89" fillId="56" borderId="20" xfId="2359" applyNumberFormat="1" applyFont="1" applyFill="1" applyBorder="1" applyAlignment="1">
      <alignment horizontal="right" vertical="center" wrapText="1"/>
    </xf>
    <xf numFmtId="173" fontId="88" fillId="58" borderId="0" xfId="0" applyNumberFormat="1" applyFont="1" applyFill="1" applyAlignment="1">
      <alignment horizontal="right" vertical="center" wrapText="1"/>
    </xf>
    <xf numFmtId="173" fontId="88" fillId="59" borderId="0" xfId="0" applyNumberFormat="1" applyFont="1" applyFill="1" applyAlignment="1">
      <alignment horizontal="right" vertical="center" wrapText="1"/>
    </xf>
    <xf numFmtId="0" fontId="88" fillId="58" borderId="19" xfId="2359" applyFont="1" applyFill="1" applyBorder="1" applyAlignment="1">
      <alignment horizontal="left" vertical="center" wrapText="1"/>
    </xf>
    <xf numFmtId="0" fontId="88" fillId="58" borderId="19" xfId="0" applyFont="1" applyFill="1" applyBorder="1" applyAlignment="1">
      <alignment horizontal="left" vertical="center" wrapText="1"/>
    </xf>
    <xf numFmtId="10" fontId="88" fillId="58" borderId="19" xfId="36" applyNumberFormat="1" applyFont="1" applyFill="1" applyBorder="1" applyAlignment="1">
      <alignment horizontal="right" vertical="center" wrapText="1"/>
    </xf>
    <xf numFmtId="0" fontId="88" fillId="0" borderId="0" xfId="2364" applyFont="1"/>
    <xf numFmtId="0" fontId="88" fillId="0" borderId="0" xfId="2364" applyFont="1" applyAlignment="1">
      <alignment horizontal="right"/>
    </xf>
    <xf numFmtId="0" fontId="88" fillId="55" borderId="0" xfId="2364" applyFont="1" applyFill="1" applyAlignment="1">
      <alignment vertical="center" wrapText="1"/>
    </xf>
    <xf numFmtId="0" fontId="88" fillId="62" borderId="0" xfId="2364" applyFont="1" applyFill="1"/>
    <xf numFmtId="0" fontId="108" fillId="0" borderId="0" xfId="2364" applyFont="1"/>
    <xf numFmtId="0" fontId="89" fillId="0" borderId="0" xfId="2364" applyFont="1"/>
    <xf numFmtId="3" fontId="89" fillId="0" borderId="0" xfId="2364" applyNumberFormat="1" applyFont="1" applyAlignment="1">
      <alignment horizontal="right"/>
    </xf>
    <xf numFmtId="4" fontId="88" fillId="0" borderId="0" xfId="2364" applyNumberFormat="1" applyFont="1"/>
    <xf numFmtId="0" fontId="101" fillId="0" borderId="0" xfId="2364" applyFont="1"/>
    <xf numFmtId="0" fontId="102" fillId="0" borderId="0" xfId="2366" applyFont="1"/>
    <xf numFmtId="0" fontId="88" fillId="0" borderId="0" xfId="2359" applyFont="1" applyAlignment="1">
      <alignment vertical="center"/>
    </xf>
    <xf numFmtId="4" fontId="88" fillId="0" borderId="0" xfId="2359" applyNumberFormat="1" applyFont="1"/>
    <xf numFmtId="3" fontId="88" fillId="61" borderId="0" xfId="0" applyNumberFormat="1" applyFont="1" applyFill="1" applyAlignment="1">
      <alignment horizontal="left" vertical="center" wrapText="1"/>
    </xf>
    <xf numFmtId="3" fontId="88" fillId="61" borderId="0" xfId="0" applyNumberFormat="1" applyFont="1" applyFill="1" applyAlignment="1">
      <alignment horizontal="right" vertical="center" wrapText="1"/>
    </xf>
    <xf numFmtId="10" fontId="88" fillId="61" borderId="0" xfId="36" applyNumberFormat="1" applyFont="1" applyFill="1" applyBorder="1" applyAlignment="1">
      <alignment horizontal="right" vertical="center" wrapText="1"/>
    </xf>
    <xf numFmtId="0" fontId="88" fillId="58" borderId="0" xfId="0" applyFont="1" applyFill="1" applyAlignment="1">
      <alignment vertical="center" wrapText="1"/>
    </xf>
    <xf numFmtId="0" fontId="88" fillId="62" borderId="0" xfId="0" applyFont="1" applyFill="1"/>
    <xf numFmtId="4" fontId="88" fillId="0" borderId="0" xfId="0" applyNumberFormat="1" applyFont="1"/>
    <xf numFmtId="170" fontId="89" fillId="56" borderId="19" xfId="2358" applyNumberFormat="1" applyFont="1" applyFill="1" applyBorder="1" applyAlignment="1">
      <alignment horizontal="right" vertical="center"/>
    </xf>
    <xf numFmtId="0" fontId="88" fillId="0" borderId="0" xfId="2370" applyFont="1"/>
    <xf numFmtId="10" fontId="88" fillId="59" borderId="0" xfId="36" applyNumberFormat="1" applyFont="1" applyFill="1" applyAlignment="1">
      <alignment horizontal="right" vertical="center" wrapText="1"/>
    </xf>
    <xf numFmtId="0" fontId="88" fillId="58" borderId="0" xfId="2359" applyFont="1" applyFill="1" applyAlignment="1">
      <alignment horizontal="left" vertical="top" wrapText="1"/>
    </xf>
    <xf numFmtId="4" fontId="8" fillId="0" borderId="0" xfId="2371" applyNumberFormat="1" applyFont="1" applyAlignment="1">
      <alignment horizontal="center" vertical="center"/>
    </xf>
    <xf numFmtId="4" fontId="8" fillId="0" borderId="0" xfId="2372" applyNumberFormat="1" applyFont="1" applyAlignment="1">
      <alignment horizontal="center" vertical="center"/>
    </xf>
    <xf numFmtId="0" fontId="88" fillId="0" borderId="0" xfId="1360" applyFont="1"/>
    <xf numFmtId="0" fontId="88" fillId="0" borderId="0" xfId="1360" applyFont="1" applyAlignment="1">
      <alignment horizontal="right"/>
    </xf>
    <xf numFmtId="0" fontId="88" fillId="55" borderId="0" xfId="1360" applyFont="1" applyFill="1" applyAlignment="1">
      <alignment vertical="center" wrapText="1"/>
    </xf>
    <xf numFmtId="3" fontId="89" fillId="56" borderId="20" xfId="1360" applyNumberFormat="1" applyFont="1" applyFill="1" applyBorder="1" applyAlignment="1">
      <alignment horizontal="left" vertical="center" wrapText="1"/>
    </xf>
    <xf numFmtId="3" fontId="88" fillId="56" borderId="20" xfId="1360" applyNumberFormat="1" applyFont="1" applyFill="1" applyBorder="1" applyAlignment="1">
      <alignment horizontal="right" vertical="center" wrapText="1"/>
    </xf>
    <xf numFmtId="3" fontId="88" fillId="56" borderId="20" xfId="1360" applyNumberFormat="1" applyFont="1" applyFill="1" applyBorder="1" applyAlignment="1">
      <alignment horizontal="right" vertical="center"/>
    </xf>
    <xf numFmtId="3" fontId="89" fillId="56" borderId="20" xfId="1360" applyNumberFormat="1" applyFont="1" applyFill="1" applyBorder="1" applyAlignment="1">
      <alignment horizontal="left" vertical="center"/>
    </xf>
    <xf numFmtId="3" fontId="88" fillId="56" borderId="19" xfId="1360" applyNumberFormat="1" applyFont="1" applyFill="1" applyBorder="1" applyAlignment="1">
      <alignment horizontal="right" vertical="center" wrapText="1"/>
    </xf>
    <xf numFmtId="3" fontId="89" fillId="56" borderId="19" xfId="1360" applyNumberFormat="1" applyFont="1" applyFill="1" applyBorder="1" applyAlignment="1">
      <alignment horizontal="right" vertical="center"/>
    </xf>
    <xf numFmtId="0" fontId="89" fillId="57" borderId="0" xfId="1360" applyFont="1" applyFill="1" applyAlignment="1">
      <alignment vertical="center" wrapText="1"/>
    </xf>
    <xf numFmtId="3" fontId="89" fillId="57" borderId="0" xfId="1360" applyNumberFormat="1" applyFont="1" applyFill="1" applyAlignment="1">
      <alignment vertical="center" wrapText="1"/>
    </xf>
    <xf numFmtId="0" fontId="89" fillId="0" borderId="0" xfId="1360" applyFont="1"/>
    <xf numFmtId="3" fontId="89" fillId="0" borderId="0" xfId="1360" applyNumberFormat="1" applyFont="1" applyAlignment="1">
      <alignment horizontal="right"/>
    </xf>
    <xf numFmtId="0" fontId="101" fillId="0" borderId="0" xfId="1360" applyFont="1"/>
    <xf numFmtId="3" fontId="88" fillId="0" borderId="0" xfId="1360" applyNumberFormat="1" applyFont="1"/>
    <xf numFmtId="3" fontId="88" fillId="59" borderId="0" xfId="0" applyNumberFormat="1" applyFont="1" applyFill="1" applyAlignment="1">
      <alignment horizontal="left" wrapText="1"/>
    </xf>
    <xf numFmtId="3" fontId="88" fillId="0" borderId="0" xfId="2370" applyNumberFormat="1" applyFont="1"/>
    <xf numFmtId="0" fontId="89" fillId="57" borderId="22" xfId="2359" applyFont="1" applyFill="1" applyBorder="1" applyAlignment="1">
      <alignment horizontal="left" vertical="center" wrapText="1"/>
    </xf>
    <xf numFmtId="0" fontId="89" fillId="56" borderId="20" xfId="2359" applyFont="1" applyFill="1" applyBorder="1" applyAlignment="1">
      <alignment horizontal="left" vertical="center" wrapText="1"/>
    </xf>
    <xf numFmtId="3" fontId="89" fillId="56" borderId="20" xfId="2359" applyNumberFormat="1" applyFont="1" applyFill="1" applyBorder="1" applyAlignment="1">
      <alignment horizontal="left" vertical="center" wrapText="1"/>
    </xf>
    <xf numFmtId="3" fontId="89" fillId="56" borderId="20" xfId="2359" applyNumberFormat="1" applyFont="1" applyFill="1" applyBorder="1" applyAlignment="1">
      <alignment horizontal="left" vertical="center"/>
    </xf>
    <xf numFmtId="3" fontId="89" fillId="56" borderId="19" xfId="2359" applyNumberFormat="1" applyFont="1" applyFill="1" applyBorder="1" applyAlignment="1">
      <alignment horizontal="left" vertical="center" wrapText="1"/>
    </xf>
    <xf numFmtId="3" fontId="89" fillId="56" borderId="19" xfId="2359" applyNumberFormat="1" applyFont="1" applyFill="1" applyBorder="1" applyAlignment="1">
      <alignment horizontal="left" vertical="center"/>
    </xf>
    <xf numFmtId="0" fontId="89" fillId="57" borderId="0" xfId="2359" applyFont="1" applyFill="1" applyAlignment="1">
      <alignment horizontal="left" vertical="center" wrapText="1"/>
    </xf>
    <xf numFmtId="0" fontId="76" fillId="57" borderId="0" xfId="0" applyFont="1" applyFill="1" applyAlignment="1">
      <alignment horizontal="center" vertical="center"/>
    </xf>
    <xf numFmtId="0" fontId="10" fillId="57" borderId="0" xfId="0" applyFont="1" applyFill="1" applyAlignment="1">
      <alignment horizontal="center"/>
    </xf>
    <xf numFmtId="0" fontId="0" fillId="57" borderId="0" xfId="0" applyFill="1" applyAlignment="1">
      <alignment horizontal="center"/>
    </xf>
    <xf numFmtId="0" fontId="9" fillId="57" borderId="0" xfId="0" applyFont="1" applyFill="1" applyAlignment="1">
      <alignment horizontal="center" vertical="center"/>
    </xf>
    <xf numFmtId="0" fontId="77" fillId="57" borderId="0" xfId="2357" applyFill="1" applyAlignment="1">
      <alignment horizontal="center" vertical="center"/>
    </xf>
    <xf numFmtId="0" fontId="7" fillId="57" borderId="0" xfId="0" applyFont="1" applyFill="1" applyAlignment="1">
      <alignment horizontal="center" vertical="center"/>
    </xf>
    <xf numFmtId="0" fontId="7" fillId="57" borderId="0" xfId="0" applyFont="1" applyFill="1" applyAlignment="1">
      <alignment horizontal="center"/>
    </xf>
    <xf numFmtId="0" fontId="78" fillId="0" borderId="0" xfId="0" applyFont="1" applyAlignment="1">
      <alignment horizontal="left" vertical="center" wrapText="1"/>
    </xf>
    <xf numFmtId="0" fontId="39" fillId="57" borderId="0" xfId="0" applyFont="1" applyFill="1" applyAlignment="1">
      <alignment horizontal="center"/>
    </xf>
    <xf numFmtId="0" fontId="89" fillId="57" borderId="0" xfId="0" applyFont="1" applyFill="1" applyAlignment="1">
      <alignment horizontal="left" vertical="center" wrapText="1"/>
    </xf>
    <xf numFmtId="0" fontId="89" fillId="57" borderId="22" xfId="0" applyFont="1" applyFill="1" applyBorder="1" applyAlignment="1">
      <alignment horizontal="left" vertical="center" wrapText="1"/>
    </xf>
    <xf numFmtId="0" fontId="89" fillId="56" borderId="20" xfId="0" applyFont="1" applyFill="1" applyBorder="1" applyAlignment="1">
      <alignment horizontal="left" vertical="center" wrapText="1"/>
    </xf>
    <xf numFmtId="3" fontId="89" fillId="56" borderId="20" xfId="0" applyNumberFormat="1" applyFont="1" applyFill="1" applyBorder="1" applyAlignment="1">
      <alignment horizontal="left" vertical="center" wrapText="1"/>
    </xf>
    <xf numFmtId="0" fontId="88" fillId="59" borderId="0" xfId="0" applyFont="1" applyFill="1" applyAlignment="1">
      <alignment horizontal="left" vertical="center" wrapText="1"/>
    </xf>
    <xf numFmtId="3" fontId="88" fillId="59" borderId="0" xfId="0" applyNumberFormat="1" applyFont="1" applyFill="1" applyAlignment="1">
      <alignment horizontal="right" vertical="center" wrapText="1"/>
    </xf>
    <xf numFmtId="3" fontId="88" fillId="59" borderId="22" xfId="0" applyNumberFormat="1" applyFont="1" applyFill="1" applyBorder="1" applyAlignment="1">
      <alignment horizontal="right" vertical="center" wrapText="1"/>
    </xf>
    <xf numFmtId="10" fontId="88" fillId="59" borderId="0" xfId="36" applyNumberFormat="1" applyFont="1" applyFill="1" applyBorder="1" applyAlignment="1">
      <alignment horizontal="right" vertical="center" wrapText="1"/>
    </xf>
    <xf numFmtId="10" fontId="88" fillId="59" borderId="22" xfId="36" applyNumberFormat="1" applyFont="1" applyFill="1" applyBorder="1" applyAlignment="1">
      <alignment horizontal="right" vertical="center" wrapText="1"/>
    </xf>
    <xf numFmtId="0" fontId="89" fillId="57" borderId="23" xfId="0" applyFont="1" applyFill="1" applyBorder="1" applyAlignment="1">
      <alignment horizontal="left" vertical="center" wrapText="1"/>
    </xf>
    <xf numFmtId="3" fontId="89" fillId="56" borderId="19" xfId="0" applyNumberFormat="1" applyFont="1" applyFill="1" applyBorder="1" applyAlignment="1">
      <alignment horizontal="left" vertical="center" wrapText="1"/>
    </xf>
    <xf numFmtId="3" fontId="89" fillId="56" borderId="19" xfId="0" applyNumberFormat="1" applyFont="1" applyFill="1" applyBorder="1" applyAlignment="1">
      <alignment horizontal="left" vertical="center"/>
    </xf>
    <xf numFmtId="3" fontId="89" fillId="56" borderId="20" xfId="0" applyNumberFormat="1" applyFont="1" applyFill="1" applyBorder="1" applyAlignment="1">
      <alignment horizontal="left" vertical="center"/>
    </xf>
    <xf numFmtId="0" fontId="89" fillId="57" borderId="22" xfId="2364" applyFont="1" applyFill="1" applyBorder="1" applyAlignment="1">
      <alignment horizontal="left" vertical="center" wrapText="1"/>
    </xf>
    <xf numFmtId="0" fontId="89" fillId="56" borderId="20" xfId="2364" applyFont="1" applyFill="1" applyBorder="1" applyAlignment="1">
      <alignment horizontal="left" vertical="center" wrapText="1"/>
    </xf>
    <xf numFmtId="0" fontId="89" fillId="56" borderId="19" xfId="2364" applyFont="1" applyFill="1" applyBorder="1" applyAlignment="1">
      <alignment horizontal="left" vertical="center" wrapText="1"/>
    </xf>
    <xf numFmtId="0" fontId="88" fillId="59" borderId="19" xfId="2359" applyFont="1" applyFill="1" applyBorder="1" applyAlignment="1">
      <alignment horizontal="center" vertical="center" wrapText="1"/>
    </xf>
    <xf numFmtId="0" fontId="88" fillId="59" borderId="0" xfId="2359" applyFont="1" applyFill="1" applyAlignment="1">
      <alignment horizontal="center" vertical="center" wrapText="1"/>
    </xf>
    <xf numFmtId="3" fontId="88" fillId="59" borderId="19" xfId="2359" applyNumberFormat="1" applyFont="1" applyFill="1" applyBorder="1" applyAlignment="1">
      <alignment horizontal="right" vertical="center" wrapText="1"/>
    </xf>
    <xf numFmtId="3" fontId="88" fillId="59" borderId="0" xfId="2359" applyNumberFormat="1" applyFont="1" applyFill="1" applyAlignment="1">
      <alignment horizontal="right" vertical="center" wrapText="1"/>
    </xf>
    <xf numFmtId="10" fontId="88" fillId="59" borderId="19" xfId="2358" applyNumberFormat="1" applyFont="1" applyFill="1" applyBorder="1" applyAlignment="1">
      <alignment horizontal="right" vertical="center" wrapText="1"/>
    </xf>
    <xf numFmtId="10" fontId="88" fillId="59" borderId="0" xfId="2358" applyNumberFormat="1" applyFont="1" applyFill="1" applyBorder="1" applyAlignment="1">
      <alignment horizontal="right" vertical="center" wrapText="1"/>
    </xf>
    <xf numFmtId="0" fontId="89" fillId="57" borderId="22" xfId="1360" applyFont="1" applyFill="1" applyBorder="1" applyAlignment="1">
      <alignment horizontal="left" vertical="center" wrapText="1"/>
    </xf>
    <xf numFmtId="0" fontId="89" fillId="56" borderId="20" xfId="1360" applyFont="1" applyFill="1" applyBorder="1" applyAlignment="1">
      <alignment horizontal="left" vertical="center" wrapText="1"/>
    </xf>
    <xf numFmtId="3" fontId="89" fillId="56" borderId="20" xfId="1360" applyNumberFormat="1" applyFont="1" applyFill="1" applyBorder="1" applyAlignment="1">
      <alignment horizontal="left" vertical="center" wrapText="1"/>
    </xf>
    <xf numFmtId="0" fontId="89" fillId="57" borderId="0" xfId="1360" applyFont="1" applyFill="1" applyAlignment="1">
      <alignment horizontal="left" vertical="center" wrapText="1"/>
    </xf>
    <xf numFmtId="3" fontId="89" fillId="56" borderId="19" xfId="1360" applyNumberFormat="1" applyFont="1" applyFill="1" applyBorder="1" applyAlignment="1">
      <alignment horizontal="left" vertical="center" wrapText="1"/>
    </xf>
    <xf numFmtId="3" fontId="89" fillId="56" borderId="0" xfId="2359" applyNumberFormat="1" applyFont="1" applyFill="1" applyBorder="1" applyAlignment="1">
      <alignment horizontal="left" vertical="center" wrapText="1"/>
    </xf>
    <xf numFmtId="3" fontId="89" fillId="56" borderId="0" xfId="2359" applyNumberFormat="1" applyFont="1" applyFill="1" applyBorder="1" applyAlignment="1">
      <alignment horizontal="left" vertical="center"/>
    </xf>
    <xf numFmtId="3" fontId="88" fillId="56" borderId="0" xfId="2359" applyNumberFormat="1" applyFont="1" applyFill="1" applyBorder="1" applyAlignment="1">
      <alignment horizontal="right" vertical="center" wrapText="1"/>
    </xf>
    <xf numFmtId="3" fontId="89" fillId="56" borderId="0" xfId="2359" applyNumberFormat="1" applyFont="1" applyFill="1" applyBorder="1" applyAlignment="1">
      <alignment horizontal="right" vertical="center"/>
    </xf>
    <xf numFmtId="10" fontId="89" fillId="56" borderId="0" xfId="2358" applyNumberFormat="1" applyFont="1" applyFill="1" applyBorder="1" applyAlignment="1">
      <alignment horizontal="right" vertical="center"/>
    </xf>
  </cellXfs>
  <cellStyles count="2373">
    <cellStyle name="20% - Accent1 2" xfId="1210" xr:uid="{00000000-0005-0000-0000-000000000000}"/>
    <cellStyle name="20% - Accent1 2 2" xfId="1275" xr:uid="{00000000-0005-0000-0000-000001000000}"/>
    <cellStyle name="20% - Accent1 2 2 2" xfId="1395" xr:uid="{00000000-0005-0000-0000-000002000000}"/>
    <cellStyle name="20% - Accent1 2 3" xfId="1396" xr:uid="{00000000-0005-0000-0000-000003000000}"/>
    <cellStyle name="20% - Accent1 3" xfId="1211" xr:uid="{00000000-0005-0000-0000-000004000000}"/>
    <cellStyle name="20% - Accent1 3 2" xfId="1394" xr:uid="{00000000-0005-0000-0000-000005000000}"/>
    <cellStyle name="20% - Accent1 4" xfId="1276" xr:uid="{00000000-0005-0000-0000-000006000000}"/>
    <cellStyle name="20% - Accent1 5" xfId="1277" xr:uid="{00000000-0005-0000-0000-000007000000}"/>
    <cellStyle name="20% - Accent2 2" xfId="1212" xr:uid="{00000000-0005-0000-0000-000008000000}"/>
    <cellStyle name="20% - Accent2 2 2" xfId="1278" xr:uid="{00000000-0005-0000-0000-000009000000}"/>
    <cellStyle name="20% - Accent2 2 2 2" xfId="1382" xr:uid="{00000000-0005-0000-0000-00000A000000}"/>
    <cellStyle name="20% - Accent2 2 3" xfId="1381" xr:uid="{00000000-0005-0000-0000-00000B000000}"/>
    <cellStyle name="20% - Accent2 3" xfId="1213" xr:uid="{00000000-0005-0000-0000-00000C000000}"/>
    <cellStyle name="20% - Accent2 3 2" xfId="1383" xr:uid="{00000000-0005-0000-0000-00000D000000}"/>
    <cellStyle name="20% - Accent2 4" xfId="1279" xr:uid="{00000000-0005-0000-0000-00000E000000}"/>
    <cellStyle name="20% - Accent2 5" xfId="1280" xr:uid="{00000000-0005-0000-0000-00000F000000}"/>
    <cellStyle name="20% - Accent3 2" xfId="1214" xr:uid="{00000000-0005-0000-0000-000010000000}"/>
    <cellStyle name="20% - Accent3 2 2" xfId="1281" xr:uid="{00000000-0005-0000-0000-000011000000}"/>
    <cellStyle name="20% - Accent3 2 2 2" xfId="1385" xr:uid="{00000000-0005-0000-0000-000012000000}"/>
    <cellStyle name="20% - Accent3 2 3" xfId="1384" xr:uid="{00000000-0005-0000-0000-000013000000}"/>
    <cellStyle name="20% - Accent3 3" xfId="1215" xr:uid="{00000000-0005-0000-0000-000014000000}"/>
    <cellStyle name="20% - Accent3 3 2" xfId="1386" xr:uid="{00000000-0005-0000-0000-000015000000}"/>
    <cellStyle name="20% - Accent3 4" xfId="1282" xr:uid="{00000000-0005-0000-0000-000016000000}"/>
    <cellStyle name="20% - Accent3 5" xfId="1283" xr:uid="{00000000-0005-0000-0000-000017000000}"/>
    <cellStyle name="20% - Accent4 2" xfId="1216" xr:uid="{00000000-0005-0000-0000-000018000000}"/>
    <cellStyle name="20% - Accent4 2 2" xfId="1284" xr:uid="{00000000-0005-0000-0000-000019000000}"/>
    <cellStyle name="20% - Accent4 2 2 2" xfId="1390" xr:uid="{00000000-0005-0000-0000-00001A000000}"/>
    <cellStyle name="20% - Accent4 2 3" xfId="1387" xr:uid="{00000000-0005-0000-0000-00001B000000}"/>
    <cellStyle name="20% - Accent4 3" xfId="1217" xr:uid="{00000000-0005-0000-0000-00001C000000}"/>
    <cellStyle name="20% - Accent4 3 2" xfId="1391" xr:uid="{00000000-0005-0000-0000-00001D000000}"/>
    <cellStyle name="20% - Accent4 4" xfId="1285" xr:uid="{00000000-0005-0000-0000-00001E000000}"/>
    <cellStyle name="20% - Accent4 5" xfId="1286" xr:uid="{00000000-0005-0000-0000-00001F000000}"/>
    <cellStyle name="20% - Accent5 2" xfId="1218" xr:uid="{00000000-0005-0000-0000-000020000000}"/>
    <cellStyle name="20% - Accent5 2 2" xfId="1287" xr:uid="{00000000-0005-0000-0000-000021000000}"/>
    <cellStyle name="20% - Accent5 2 2 2" xfId="1393" xr:uid="{00000000-0005-0000-0000-000022000000}"/>
    <cellStyle name="20% - Accent5 2 3" xfId="1392" xr:uid="{00000000-0005-0000-0000-000023000000}"/>
    <cellStyle name="20% - Accent5 3" xfId="1219" xr:uid="{00000000-0005-0000-0000-000024000000}"/>
    <cellStyle name="20% - Accent5 3 2" xfId="1388" xr:uid="{00000000-0005-0000-0000-000025000000}"/>
    <cellStyle name="20% - Accent5 4" xfId="1288" xr:uid="{00000000-0005-0000-0000-000026000000}"/>
    <cellStyle name="20% - Accent5 5" xfId="1289" xr:uid="{00000000-0005-0000-0000-000027000000}"/>
    <cellStyle name="20% - Accent6 2" xfId="1220" xr:uid="{00000000-0005-0000-0000-000028000000}"/>
    <cellStyle name="20% - Accent6 2 2" xfId="1290" xr:uid="{00000000-0005-0000-0000-000029000000}"/>
    <cellStyle name="20% - Accent6 2 2 2" xfId="1397" xr:uid="{00000000-0005-0000-0000-00002A000000}"/>
    <cellStyle name="20% - Accent6 2 3" xfId="1389" xr:uid="{00000000-0005-0000-0000-00002B000000}"/>
    <cellStyle name="20% - Accent6 3" xfId="1221" xr:uid="{00000000-0005-0000-0000-00002C000000}"/>
    <cellStyle name="20% - Accent6 3 2" xfId="1398" xr:uid="{00000000-0005-0000-0000-00002D000000}"/>
    <cellStyle name="20% - Accent6 4" xfId="1291" xr:uid="{00000000-0005-0000-0000-00002E000000}"/>
    <cellStyle name="20% - Accent6 5" xfId="1292" xr:uid="{00000000-0005-0000-0000-00002F000000}"/>
    <cellStyle name="40% - Accent1 2" xfId="1222" xr:uid="{00000000-0005-0000-0000-000030000000}"/>
    <cellStyle name="40% - Accent1 2 2" xfId="1293" xr:uid="{00000000-0005-0000-0000-000031000000}"/>
    <cellStyle name="40% - Accent1 2 2 2" xfId="1400" xr:uid="{00000000-0005-0000-0000-000032000000}"/>
    <cellStyle name="40% - Accent1 2 3" xfId="1399" xr:uid="{00000000-0005-0000-0000-000033000000}"/>
    <cellStyle name="40% - Accent1 3" xfId="1223" xr:uid="{00000000-0005-0000-0000-000034000000}"/>
    <cellStyle name="40% - Accent1 3 2" xfId="1401" xr:uid="{00000000-0005-0000-0000-000035000000}"/>
    <cellStyle name="40% - Accent1 4" xfId="1294" xr:uid="{00000000-0005-0000-0000-000036000000}"/>
    <cellStyle name="40% - Accent1 5" xfId="1295" xr:uid="{00000000-0005-0000-0000-000037000000}"/>
    <cellStyle name="40% - Accent2 2" xfId="1224" xr:uid="{00000000-0005-0000-0000-000038000000}"/>
    <cellStyle name="40% - Accent2 2 2" xfId="1296" xr:uid="{00000000-0005-0000-0000-000039000000}"/>
    <cellStyle name="40% - Accent2 2 2 2" xfId="1403" xr:uid="{00000000-0005-0000-0000-00003A000000}"/>
    <cellStyle name="40% - Accent2 2 3" xfId="1402" xr:uid="{00000000-0005-0000-0000-00003B000000}"/>
    <cellStyle name="40% - Accent2 3" xfId="1225" xr:uid="{00000000-0005-0000-0000-00003C000000}"/>
    <cellStyle name="40% - Accent2 3 2" xfId="1404" xr:uid="{00000000-0005-0000-0000-00003D000000}"/>
    <cellStyle name="40% - Accent2 4" xfId="1297" xr:uid="{00000000-0005-0000-0000-00003E000000}"/>
    <cellStyle name="40% - Accent2 5" xfId="1298" xr:uid="{00000000-0005-0000-0000-00003F000000}"/>
    <cellStyle name="40% - Accent3 2" xfId="1226" xr:uid="{00000000-0005-0000-0000-000040000000}"/>
    <cellStyle name="40% - Accent3 2 2" xfId="1299" xr:uid="{00000000-0005-0000-0000-000041000000}"/>
    <cellStyle name="40% - Accent3 2 2 2" xfId="1406" xr:uid="{00000000-0005-0000-0000-000042000000}"/>
    <cellStyle name="40% - Accent3 2 3" xfId="1405" xr:uid="{00000000-0005-0000-0000-000043000000}"/>
    <cellStyle name="40% - Accent3 3" xfId="1227" xr:uid="{00000000-0005-0000-0000-000044000000}"/>
    <cellStyle name="40% - Accent3 3 2" xfId="1407" xr:uid="{00000000-0005-0000-0000-000045000000}"/>
    <cellStyle name="40% - Accent3 4" xfId="1300" xr:uid="{00000000-0005-0000-0000-000046000000}"/>
    <cellStyle name="40% - Accent3 5" xfId="1301" xr:uid="{00000000-0005-0000-0000-000047000000}"/>
    <cellStyle name="40% - Accent4 2" xfId="1228" xr:uid="{00000000-0005-0000-0000-000048000000}"/>
    <cellStyle name="40% - Accent4 2 2" xfId="1302" xr:uid="{00000000-0005-0000-0000-000049000000}"/>
    <cellStyle name="40% - Accent4 2 2 2" xfId="1409" xr:uid="{00000000-0005-0000-0000-00004A000000}"/>
    <cellStyle name="40% - Accent4 2 3" xfId="1408" xr:uid="{00000000-0005-0000-0000-00004B000000}"/>
    <cellStyle name="40% - Accent4 3" xfId="1229" xr:uid="{00000000-0005-0000-0000-00004C000000}"/>
    <cellStyle name="40% - Accent4 3 2" xfId="1410" xr:uid="{00000000-0005-0000-0000-00004D000000}"/>
    <cellStyle name="40% - Accent4 4" xfId="1303" xr:uid="{00000000-0005-0000-0000-00004E000000}"/>
    <cellStyle name="40% - Accent4 5" xfId="1304" xr:uid="{00000000-0005-0000-0000-00004F000000}"/>
    <cellStyle name="40% - Accent5 2" xfId="1230" xr:uid="{00000000-0005-0000-0000-000050000000}"/>
    <cellStyle name="40% - Accent5 2 2" xfId="1305" xr:uid="{00000000-0005-0000-0000-000051000000}"/>
    <cellStyle name="40% - Accent5 2 2 2" xfId="1412" xr:uid="{00000000-0005-0000-0000-000052000000}"/>
    <cellStyle name="40% - Accent5 2 3" xfId="1411" xr:uid="{00000000-0005-0000-0000-000053000000}"/>
    <cellStyle name="40% - Accent5 3" xfId="1231" xr:uid="{00000000-0005-0000-0000-000054000000}"/>
    <cellStyle name="40% - Accent5 3 2" xfId="1413" xr:uid="{00000000-0005-0000-0000-000055000000}"/>
    <cellStyle name="40% - Accent5 4" xfId="1306" xr:uid="{00000000-0005-0000-0000-000056000000}"/>
    <cellStyle name="40% - Accent5 5" xfId="1307" xr:uid="{00000000-0005-0000-0000-000057000000}"/>
    <cellStyle name="40% - Accent6 2" xfId="1232" xr:uid="{00000000-0005-0000-0000-000058000000}"/>
    <cellStyle name="40% - Accent6 2 2" xfId="1308" xr:uid="{00000000-0005-0000-0000-000059000000}"/>
    <cellStyle name="40% - Accent6 2 2 2" xfId="1415" xr:uid="{00000000-0005-0000-0000-00005A000000}"/>
    <cellStyle name="40% - Accent6 2 3" xfId="1414" xr:uid="{00000000-0005-0000-0000-00005B000000}"/>
    <cellStyle name="40% - Accent6 3" xfId="1233" xr:uid="{00000000-0005-0000-0000-00005C000000}"/>
    <cellStyle name="40% - Accent6 3 2" xfId="1416" xr:uid="{00000000-0005-0000-0000-00005D000000}"/>
    <cellStyle name="40% - Accent6 4" xfId="1309" xr:uid="{00000000-0005-0000-0000-00005E000000}"/>
    <cellStyle name="40% - Accent6 5" xfId="1310" xr:uid="{00000000-0005-0000-0000-00005F000000}"/>
    <cellStyle name="60% - Accent1 2" xfId="1234" xr:uid="{00000000-0005-0000-0000-000060000000}"/>
    <cellStyle name="60% - Accent1 2 2" xfId="1418" xr:uid="{00000000-0005-0000-0000-000061000000}"/>
    <cellStyle name="60% - Accent1 2 3" xfId="1417" xr:uid="{00000000-0005-0000-0000-000062000000}"/>
    <cellStyle name="60% - Accent1 3" xfId="1311" xr:uid="{00000000-0005-0000-0000-000063000000}"/>
    <cellStyle name="60% - Accent1 3 2" xfId="1419" xr:uid="{00000000-0005-0000-0000-000064000000}"/>
    <cellStyle name="60% - Accent1 4" xfId="1312" xr:uid="{00000000-0005-0000-0000-000065000000}"/>
    <cellStyle name="60% - Accent2 2" xfId="1235" xr:uid="{00000000-0005-0000-0000-000066000000}"/>
    <cellStyle name="60% - Accent2 2 2" xfId="1421" xr:uid="{00000000-0005-0000-0000-000067000000}"/>
    <cellStyle name="60% - Accent2 2 3" xfId="1420" xr:uid="{00000000-0005-0000-0000-000068000000}"/>
    <cellStyle name="60% - Accent2 3" xfId="1313" xr:uid="{00000000-0005-0000-0000-000069000000}"/>
    <cellStyle name="60% - Accent2 3 2" xfId="1422" xr:uid="{00000000-0005-0000-0000-00006A000000}"/>
    <cellStyle name="60% - Accent2 4" xfId="1314" xr:uid="{00000000-0005-0000-0000-00006B000000}"/>
    <cellStyle name="60% - Accent3 2" xfId="1236" xr:uid="{00000000-0005-0000-0000-00006C000000}"/>
    <cellStyle name="60% - Accent3 2 2" xfId="1424" xr:uid="{00000000-0005-0000-0000-00006D000000}"/>
    <cellStyle name="60% - Accent3 2 3" xfId="1423" xr:uid="{00000000-0005-0000-0000-00006E000000}"/>
    <cellStyle name="60% - Accent3 3" xfId="1315" xr:uid="{00000000-0005-0000-0000-00006F000000}"/>
    <cellStyle name="60% - Accent3 3 2" xfId="1425" xr:uid="{00000000-0005-0000-0000-000070000000}"/>
    <cellStyle name="60% - Accent3 4" xfId="1316" xr:uid="{00000000-0005-0000-0000-000071000000}"/>
    <cellStyle name="60% - Accent4 2" xfId="1237" xr:uid="{00000000-0005-0000-0000-000072000000}"/>
    <cellStyle name="60% - Accent4 2 2" xfId="1427" xr:uid="{00000000-0005-0000-0000-000073000000}"/>
    <cellStyle name="60% - Accent4 2 3" xfId="1426" xr:uid="{00000000-0005-0000-0000-000074000000}"/>
    <cellStyle name="60% - Accent4 3" xfId="1317" xr:uid="{00000000-0005-0000-0000-000075000000}"/>
    <cellStyle name="60% - Accent4 3 2" xfId="1428" xr:uid="{00000000-0005-0000-0000-000076000000}"/>
    <cellStyle name="60% - Accent4 4" xfId="1318" xr:uid="{00000000-0005-0000-0000-000077000000}"/>
    <cellStyle name="60% - Accent5 2" xfId="1238" xr:uid="{00000000-0005-0000-0000-000078000000}"/>
    <cellStyle name="60% - Accent5 2 2" xfId="1430" xr:uid="{00000000-0005-0000-0000-000079000000}"/>
    <cellStyle name="60% - Accent5 2 3" xfId="1429" xr:uid="{00000000-0005-0000-0000-00007A000000}"/>
    <cellStyle name="60% - Accent5 3" xfId="1319" xr:uid="{00000000-0005-0000-0000-00007B000000}"/>
    <cellStyle name="60% - Accent5 3 2" xfId="1431" xr:uid="{00000000-0005-0000-0000-00007C000000}"/>
    <cellStyle name="60% - Accent5 4" xfId="1320" xr:uid="{00000000-0005-0000-0000-00007D000000}"/>
    <cellStyle name="60% - Accent6 2" xfId="1239" xr:uid="{00000000-0005-0000-0000-00007E000000}"/>
    <cellStyle name="60% - Accent6 2 2" xfId="1433" xr:uid="{00000000-0005-0000-0000-00007F000000}"/>
    <cellStyle name="60% - Accent6 2 3" xfId="1432" xr:uid="{00000000-0005-0000-0000-000080000000}"/>
    <cellStyle name="60% - Accent6 3" xfId="1321" xr:uid="{00000000-0005-0000-0000-000081000000}"/>
    <cellStyle name="60% - Accent6 3 2" xfId="1434" xr:uid="{00000000-0005-0000-0000-000082000000}"/>
    <cellStyle name="60% - Accent6 4" xfId="1322" xr:uid="{00000000-0005-0000-0000-000083000000}"/>
    <cellStyle name="Accent1 2" xfId="1240" xr:uid="{00000000-0005-0000-0000-000084000000}"/>
    <cellStyle name="Accent1 2 2" xfId="1436" xr:uid="{00000000-0005-0000-0000-000085000000}"/>
    <cellStyle name="Accent1 2 3" xfId="1435" xr:uid="{00000000-0005-0000-0000-000086000000}"/>
    <cellStyle name="Accent1 3" xfId="1323" xr:uid="{00000000-0005-0000-0000-000087000000}"/>
    <cellStyle name="Accent1 3 2" xfId="1437" xr:uid="{00000000-0005-0000-0000-000088000000}"/>
    <cellStyle name="Accent1 4" xfId="1324" xr:uid="{00000000-0005-0000-0000-000089000000}"/>
    <cellStyle name="Accent2 2" xfId="1241" xr:uid="{00000000-0005-0000-0000-00008A000000}"/>
    <cellStyle name="Accent2 2 2" xfId="1439" xr:uid="{00000000-0005-0000-0000-00008B000000}"/>
    <cellStyle name="Accent2 2 3" xfId="1438" xr:uid="{00000000-0005-0000-0000-00008C000000}"/>
    <cellStyle name="Accent2 3" xfId="1325" xr:uid="{00000000-0005-0000-0000-00008D000000}"/>
    <cellStyle name="Accent2 3 2" xfId="1440" xr:uid="{00000000-0005-0000-0000-00008E000000}"/>
    <cellStyle name="Accent2 4" xfId="1326" xr:uid="{00000000-0005-0000-0000-00008F000000}"/>
    <cellStyle name="Accent3 2" xfId="1242" xr:uid="{00000000-0005-0000-0000-000090000000}"/>
    <cellStyle name="Accent3 2 2" xfId="1442" xr:uid="{00000000-0005-0000-0000-000091000000}"/>
    <cellStyle name="Accent3 2 3" xfId="1441" xr:uid="{00000000-0005-0000-0000-000092000000}"/>
    <cellStyle name="Accent3 3" xfId="1327" xr:uid="{00000000-0005-0000-0000-000093000000}"/>
    <cellStyle name="Accent3 3 2" xfId="1443" xr:uid="{00000000-0005-0000-0000-000094000000}"/>
    <cellStyle name="Accent3 4" xfId="1328" xr:uid="{00000000-0005-0000-0000-000095000000}"/>
    <cellStyle name="Accent4 2" xfId="1243" xr:uid="{00000000-0005-0000-0000-000096000000}"/>
    <cellStyle name="Accent4 2 2" xfId="1445" xr:uid="{00000000-0005-0000-0000-000097000000}"/>
    <cellStyle name="Accent4 2 3" xfId="1444" xr:uid="{00000000-0005-0000-0000-000098000000}"/>
    <cellStyle name="Accent4 3" xfId="1329" xr:uid="{00000000-0005-0000-0000-000099000000}"/>
    <cellStyle name="Accent4 3 2" xfId="1446" xr:uid="{00000000-0005-0000-0000-00009A000000}"/>
    <cellStyle name="Accent4 4" xfId="1330" xr:uid="{00000000-0005-0000-0000-00009B000000}"/>
    <cellStyle name="Accent5 2" xfId="1244" xr:uid="{00000000-0005-0000-0000-00009C000000}"/>
    <cellStyle name="Accent5 2 2" xfId="1448" xr:uid="{00000000-0005-0000-0000-00009D000000}"/>
    <cellStyle name="Accent5 2 3" xfId="1447" xr:uid="{00000000-0005-0000-0000-00009E000000}"/>
    <cellStyle name="Accent5 3" xfId="1331" xr:uid="{00000000-0005-0000-0000-00009F000000}"/>
    <cellStyle name="Accent5 3 2" xfId="1449" xr:uid="{00000000-0005-0000-0000-0000A0000000}"/>
    <cellStyle name="Accent5 4" xfId="1332" xr:uid="{00000000-0005-0000-0000-0000A1000000}"/>
    <cellStyle name="Accent6 2" xfId="1245" xr:uid="{00000000-0005-0000-0000-0000A2000000}"/>
    <cellStyle name="Accent6 2 2" xfId="1451" xr:uid="{00000000-0005-0000-0000-0000A3000000}"/>
    <cellStyle name="Accent6 2 3" xfId="1450" xr:uid="{00000000-0005-0000-0000-0000A4000000}"/>
    <cellStyle name="Accent6 3" xfId="1333" xr:uid="{00000000-0005-0000-0000-0000A5000000}"/>
    <cellStyle name="Accent6 3 2" xfId="1452" xr:uid="{00000000-0005-0000-0000-0000A6000000}"/>
    <cellStyle name="Accent6 4" xfId="1334" xr:uid="{00000000-0005-0000-0000-0000A7000000}"/>
    <cellStyle name="Bad 2" xfId="1246" xr:uid="{00000000-0005-0000-0000-0000A8000000}"/>
    <cellStyle name="Bad 2 2" xfId="1454" xr:uid="{00000000-0005-0000-0000-0000A9000000}"/>
    <cellStyle name="Bad 2 3" xfId="1453" xr:uid="{00000000-0005-0000-0000-0000AA000000}"/>
    <cellStyle name="Bad 3" xfId="1335" xr:uid="{00000000-0005-0000-0000-0000AB000000}"/>
    <cellStyle name="Bad 3 2" xfId="1455" xr:uid="{00000000-0005-0000-0000-0000AC000000}"/>
    <cellStyle name="Bad 4" xfId="1336" xr:uid="{00000000-0005-0000-0000-0000AD000000}"/>
    <cellStyle name="Calculation 2" xfId="1247" xr:uid="{00000000-0005-0000-0000-0000AE000000}"/>
    <cellStyle name="Calculation 2 2" xfId="1457" xr:uid="{00000000-0005-0000-0000-0000AF000000}"/>
    <cellStyle name="Calculation 2 3" xfId="1456" xr:uid="{00000000-0005-0000-0000-0000B0000000}"/>
    <cellStyle name="Calculation 3" xfId="1337" xr:uid="{00000000-0005-0000-0000-0000B1000000}"/>
    <cellStyle name="Calculation 3 2" xfId="1458" xr:uid="{00000000-0005-0000-0000-0000B2000000}"/>
    <cellStyle name="Calculation 4" xfId="1338" xr:uid="{00000000-0005-0000-0000-0000B3000000}"/>
    <cellStyle name="Check Cell 2" xfId="1248" xr:uid="{00000000-0005-0000-0000-0000B4000000}"/>
    <cellStyle name="Check Cell 2 2" xfId="1460" xr:uid="{00000000-0005-0000-0000-0000B5000000}"/>
    <cellStyle name="Check Cell 2 3" xfId="1459" xr:uid="{00000000-0005-0000-0000-0000B6000000}"/>
    <cellStyle name="Check Cell 3" xfId="1339" xr:uid="{00000000-0005-0000-0000-0000B7000000}"/>
    <cellStyle name="Check Cell 3 2" xfId="1461" xr:uid="{00000000-0005-0000-0000-0000B8000000}"/>
    <cellStyle name="Check Cell 4" xfId="1340" xr:uid="{00000000-0005-0000-0000-0000B9000000}"/>
    <cellStyle name="Comma 2" xfId="39" xr:uid="{00000000-0005-0000-0000-0000BA000000}"/>
    <cellStyle name="Comma 2 10" xfId="1" xr:uid="{00000000-0005-0000-0000-0000BB000000}"/>
    <cellStyle name="Comma 2 11" xfId="2" xr:uid="{00000000-0005-0000-0000-0000BC000000}"/>
    <cellStyle name="Comma 2 12" xfId="3" xr:uid="{00000000-0005-0000-0000-0000BD000000}"/>
    <cellStyle name="Comma 2 13" xfId="49" xr:uid="{00000000-0005-0000-0000-0000BE000000}"/>
    <cellStyle name="Comma 2 2" xfId="4" xr:uid="{00000000-0005-0000-0000-0000BF000000}"/>
    <cellStyle name="Comma 2 2 2" xfId="1462" xr:uid="{00000000-0005-0000-0000-0000C0000000}"/>
    <cellStyle name="Comma 2 3" xfId="5" xr:uid="{00000000-0005-0000-0000-0000C1000000}"/>
    <cellStyle name="Comma 2 4" xfId="6" xr:uid="{00000000-0005-0000-0000-0000C2000000}"/>
    <cellStyle name="Comma 2 5" xfId="7" xr:uid="{00000000-0005-0000-0000-0000C3000000}"/>
    <cellStyle name="Comma 2 6" xfId="8" xr:uid="{00000000-0005-0000-0000-0000C4000000}"/>
    <cellStyle name="Comma 2 7" xfId="9" xr:uid="{00000000-0005-0000-0000-0000C5000000}"/>
    <cellStyle name="Comma 2 8" xfId="10" xr:uid="{00000000-0005-0000-0000-0000C6000000}"/>
    <cellStyle name="Comma 2 9" xfId="11" xr:uid="{00000000-0005-0000-0000-0000C7000000}"/>
    <cellStyle name="Comma 3" xfId="12" xr:uid="{00000000-0005-0000-0000-0000C8000000}"/>
    <cellStyle name="Comma 3 2" xfId="1379" xr:uid="{00000000-0005-0000-0000-0000C9000000}"/>
    <cellStyle name="Comma 4" xfId="51" xr:uid="{00000000-0005-0000-0000-0000CA000000}"/>
    <cellStyle name="Comma 4 2" xfId="1380" xr:uid="{00000000-0005-0000-0000-0000CB000000}"/>
    <cellStyle name="Comma 5" xfId="1375" xr:uid="{00000000-0005-0000-0000-0000CC000000}"/>
    <cellStyle name="Comma 6" xfId="2362" xr:uid="{46F9E602-CCD9-42A4-B52B-3E15ED53219D}"/>
    <cellStyle name="Comma 7" xfId="2363" xr:uid="{0E3AEF17-0912-4B29-A760-39BB8666BC4C}"/>
    <cellStyle name="Comma 8" xfId="2367" xr:uid="{A5A128EC-0DD8-48EA-8C37-BFE606555AE5}"/>
    <cellStyle name="Comma 9" xfId="2369" xr:uid="{3ED791E1-C3BB-4799-B98A-202AE4504028}"/>
    <cellStyle name="Crobex" xfId="52" xr:uid="{00000000-0005-0000-0000-0000CD000000}"/>
    <cellStyle name="CrobexChange" xfId="53" xr:uid="{00000000-0005-0000-0000-0000CE000000}"/>
    <cellStyle name="CrobexValue" xfId="54" xr:uid="{00000000-0005-0000-0000-0000CF000000}"/>
    <cellStyle name="Crobis" xfId="55" xr:uid="{00000000-0005-0000-0000-0000D0000000}"/>
    <cellStyle name="CrobisChange" xfId="56" xr:uid="{00000000-0005-0000-0000-0000D1000000}"/>
    <cellStyle name="CrobisValue" xfId="57" xr:uid="{00000000-0005-0000-0000-0000D2000000}"/>
    <cellStyle name="Currency 2" xfId="1250" xr:uid="{00000000-0005-0000-0000-0000D3000000}"/>
    <cellStyle name="Currency 3" xfId="1249" xr:uid="{00000000-0005-0000-0000-0000D4000000}"/>
    <cellStyle name="Currency 4" xfId="1341" xr:uid="{00000000-0005-0000-0000-0000D5000000}"/>
    <cellStyle name="Euro" xfId="13" xr:uid="{00000000-0005-0000-0000-0000D6000000}"/>
    <cellStyle name="Euro 2" xfId="1463" xr:uid="{00000000-0005-0000-0000-0000D7000000}"/>
    <cellStyle name="Explanatory Text 2" xfId="1251" xr:uid="{00000000-0005-0000-0000-0000D8000000}"/>
    <cellStyle name="Explanatory Text 2 2" xfId="1465" xr:uid="{00000000-0005-0000-0000-0000D9000000}"/>
    <cellStyle name="Explanatory Text 2 3" xfId="1464" xr:uid="{00000000-0005-0000-0000-0000DA000000}"/>
    <cellStyle name="Explanatory Text 3" xfId="1342" xr:uid="{00000000-0005-0000-0000-0000DB000000}"/>
    <cellStyle name="Explanatory Text 3 2" xfId="1466" xr:uid="{00000000-0005-0000-0000-0000DC000000}"/>
    <cellStyle name="Explanatory Text 4" xfId="1343" xr:uid="{00000000-0005-0000-0000-0000DD000000}"/>
    <cellStyle name="Good 2" xfId="1252" xr:uid="{00000000-0005-0000-0000-0000DE000000}"/>
    <cellStyle name="Good 2 2" xfId="1468" xr:uid="{00000000-0005-0000-0000-0000DF000000}"/>
    <cellStyle name="Good 2 3" xfId="1467" xr:uid="{00000000-0005-0000-0000-0000E0000000}"/>
    <cellStyle name="Good 3" xfId="1344" xr:uid="{00000000-0005-0000-0000-0000E1000000}"/>
    <cellStyle name="Good 3 2" xfId="1469" xr:uid="{00000000-0005-0000-0000-0000E2000000}"/>
    <cellStyle name="Good 4" xfId="1345" xr:uid="{00000000-0005-0000-0000-0000E3000000}"/>
    <cellStyle name="Heading 1 2" xfId="1253" xr:uid="{00000000-0005-0000-0000-0000E4000000}"/>
    <cellStyle name="Heading 1 2 2" xfId="1471" xr:uid="{00000000-0005-0000-0000-0000E5000000}"/>
    <cellStyle name="Heading 1 2 3" xfId="1470" xr:uid="{00000000-0005-0000-0000-0000E6000000}"/>
    <cellStyle name="Heading 1 3" xfId="1346" xr:uid="{00000000-0005-0000-0000-0000E7000000}"/>
    <cellStyle name="Heading 1 3 2" xfId="1472" xr:uid="{00000000-0005-0000-0000-0000E8000000}"/>
    <cellStyle name="Heading 1 4" xfId="1347" xr:uid="{00000000-0005-0000-0000-0000E9000000}"/>
    <cellStyle name="Heading 2 2" xfId="1254" xr:uid="{00000000-0005-0000-0000-0000EA000000}"/>
    <cellStyle name="Heading 2 2 2" xfId="1474" xr:uid="{00000000-0005-0000-0000-0000EB000000}"/>
    <cellStyle name="Heading 2 2 3" xfId="1473" xr:uid="{00000000-0005-0000-0000-0000EC000000}"/>
    <cellStyle name="Heading 2 3" xfId="1348" xr:uid="{00000000-0005-0000-0000-0000ED000000}"/>
    <cellStyle name="Heading 2 3 2" xfId="1475" xr:uid="{00000000-0005-0000-0000-0000EE000000}"/>
    <cellStyle name="Heading 2 4" xfId="1349" xr:uid="{00000000-0005-0000-0000-0000EF000000}"/>
    <cellStyle name="Heading 3 2" xfId="1255" xr:uid="{00000000-0005-0000-0000-0000F0000000}"/>
    <cellStyle name="Heading 3 2 2" xfId="1477" xr:uid="{00000000-0005-0000-0000-0000F1000000}"/>
    <cellStyle name="Heading 3 2 3" xfId="1476" xr:uid="{00000000-0005-0000-0000-0000F2000000}"/>
    <cellStyle name="Heading 3 3" xfId="1350" xr:uid="{00000000-0005-0000-0000-0000F3000000}"/>
    <cellStyle name="Heading 3 3 2" xfId="1478" xr:uid="{00000000-0005-0000-0000-0000F4000000}"/>
    <cellStyle name="Heading 3 4" xfId="1351" xr:uid="{00000000-0005-0000-0000-0000F5000000}"/>
    <cellStyle name="Heading 4 2" xfId="1256" xr:uid="{00000000-0005-0000-0000-0000F6000000}"/>
    <cellStyle name="Heading 4 2 2" xfId="1480" xr:uid="{00000000-0005-0000-0000-0000F7000000}"/>
    <cellStyle name="Heading 4 2 3" xfId="1479" xr:uid="{00000000-0005-0000-0000-0000F8000000}"/>
    <cellStyle name="Heading 4 3" xfId="1352" xr:uid="{00000000-0005-0000-0000-0000F9000000}"/>
    <cellStyle name="Heading 4 3 2" xfId="1481" xr:uid="{00000000-0005-0000-0000-0000FA000000}"/>
    <cellStyle name="Heading 4 4" xfId="1353" xr:uid="{00000000-0005-0000-0000-0000FB000000}"/>
    <cellStyle name="Hyperlink" xfId="2357" builtinId="8"/>
    <cellStyle name="Hyperlink 2" xfId="1257" xr:uid="{00000000-0005-0000-0000-0000FD000000}"/>
    <cellStyle name="Hyperlink 2 2" xfId="58" xr:uid="{00000000-0005-0000-0000-0000FE000000}"/>
    <cellStyle name="Hyperlink 2 2 2" xfId="59" xr:uid="{00000000-0005-0000-0000-0000FF000000}"/>
    <cellStyle name="Hyperlink 2 3" xfId="60" xr:uid="{00000000-0005-0000-0000-000000010000}"/>
    <cellStyle name="Hyperlink 2 4" xfId="2360" xr:uid="{CE18659C-9B0A-44F9-BA83-7B4134FE0903}"/>
    <cellStyle name="Hyperlink 3" xfId="61" xr:uid="{00000000-0005-0000-0000-000001010000}"/>
    <cellStyle name="Hyperlink 4" xfId="1482" xr:uid="{00000000-0005-0000-0000-000002010000}"/>
    <cellStyle name="Hyperlink 4 2" xfId="1483" xr:uid="{00000000-0005-0000-0000-000003010000}"/>
    <cellStyle name="Hyperlink 5" xfId="1484" xr:uid="{00000000-0005-0000-0000-000004010000}"/>
    <cellStyle name="Hyperlink 6" xfId="2366" xr:uid="{F08C280D-A2E6-4A4F-9BD7-355BF2281304}"/>
    <cellStyle name="Input 2" xfId="1258" xr:uid="{00000000-0005-0000-0000-000005010000}"/>
    <cellStyle name="Input 2 2" xfId="1486" xr:uid="{00000000-0005-0000-0000-000006010000}"/>
    <cellStyle name="Input 2 3" xfId="1485" xr:uid="{00000000-0005-0000-0000-000007010000}"/>
    <cellStyle name="Input 3" xfId="1354" xr:uid="{00000000-0005-0000-0000-000008010000}"/>
    <cellStyle name="Input 3 2" xfId="1487" xr:uid="{00000000-0005-0000-0000-000009010000}"/>
    <cellStyle name="Input 4" xfId="1355" xr:uid="{00000000-0005-0000-0000-00000A010000}"/>
    <cellStyle name="Linked Cell 2" xfId="1259" xr:uid="{00000000-0005-0000-0000-00000B010000}"/>
    <cellStyle name="Linked Cell 2 2" xfId="1489" xr:uid="{00000000-0005-0000-0000-00000C010000}"/>
    <cellStyle name="Linked Cell 2 3" xfId="1488" xr:uid="{00000000-0005-0000-0000-00000D010000}"/>
    <cellStyle name="Linked Cell 3" xfId="1356" xr:uid="{00000000-0005-0000-0000-00000E010000}"/>
    <cellStyle name="Linked Cell 3 2" xfId="1490" xr:uid="{00000000-0005-0000-0000-00000F010000}"/>
    <cellStyle name="Linked Cell 4" xfId="1357" xr:uid="{00000000-0005-0000-0000-000010010000}"/>
    <cellStyle name="Neutral 2" xfId="1260" xr:uid="{00000000-0005-0000-0000-000011010000}"/>
    <cellStyle name="Neutral 2 2" xfId="1492" xr:uid="{00000000-0005-0000-0000-000012010000}"/>
    <cellStyle name="Neutral 2 3" xfId="1491" xr:uid="{00000000-0005-0000-0000-000013010000}"/>
    <cellStyle name="Neutral 3" xfId="1358" xr:uid="{00000000-0005-0000-0000-000014010000}"/>
    <cellStyle name="Neutral 3 2" xfId="1493" xr:uid="{00000000-0005-0000-0000-000015010000}"/>
    <cellStyle name="Neutral 4" xfId="1359" xr:uid="{00000000-0005-0000-0000-000016010000}"/>
    <cellStyle name="Normal" xfId="0" builtinId="0"/>
    <cellStyle name="Normal 10" xfId="14" xr:uid="{00000000-0005-0000-0000-000018010000}"/>
    <cellStyle name="Normal 10 2" xfId="62" xr:uid="{00000000-0005-0000-0000-000019010000}"/>
    <cellStyle name="Normal 10 2 2" xfId="63" xr:uid="{00000000-0005-0000-0000-00001A010000}"/>
    <cellStyle name="Normal 10 3" xfId="64" xr:uid="{00000000-0005-0000-0000-00001B010000}"/>
    <cellStyle name="Normal 10 4" xfId="65" xr:uid="{00000000-0005-0000-0000-00001C010000}"/>
    <cellStyle name="Normal 10 5" xfId="66" xr:uid="{00000000-0005-0000-0000-00001D010000}"/>
    <cellStyle name="Normal 10 5 2" xfId="1494" xr:uid="{00000000-0005-0000-0000-00001E010000}"/>
    <cellStyle name="Normal 10 5 2 2" xfId="1495" xr:uid="{00000000-0005-0000-0000-00001F010000}"/>
    <cellStyle name="Normal 10 5 3" xfId="1496" xr:uid="{00000000-0005-0000-0000-000020010000}"/>
    <cellStyle name="Normal 10 6" xfId="1360" xr:uid="{00000000-0005-0000-0000-000021010000}"/>
    <cellStyle name="Normal 10 6 2" xfId="1498" xr:uid="{00000000-0005-0000-0000-000022010000}"/>
    <cellStyle name="Normal 10 6 3" xfId="1497" xr:uid="{00000000-0005-0000-0000-000023010000}"/>
    <cellStyle name="Normal 10 7" xfId="1499" xr:uid="{00000000-0005-0000-0000-000024010000}"/>
    <cellStyle name="Normal 100 2" xfId="67" xr:uid="{00000000-0005-0000-0000-000025010000}"/>
    <cellStyle name="Normal 100 2 2" xfId="68" xr:uid="{00000000-0005-0000-0000-000026010000}"/>
    <cellStyle name="Normal 100 3" xfId="69" xr:uid="{00000000-0005-0000-0000-000027010000}"/>
    <cellStyle name="Normal 100 4" xfId="1500" xr:uid="{00000000-0005-0000-0000-000028010000}"/>
    <cellStyle name="Normal 100 4 2" xfId="1501" xr:uid="{00000000-0005-0000-0000-000029010000}"/>
    <cellStyle name="Normal 101 2" xfId="70" xr:uid="{00000000-0005-0000-0000-00002A010000}"/>
    <cellStyle name="Normal 101 2 2" xfId="71" xr:uid="{00000000-0005-0000-0000-00002B010000}"/>
    <cellStyle name="Normal 101 3" xfId="72" xr:uid="{00000000-0005-0000-0000-00002C010000}"/>
    <cellStyle name="Normal 102 2" xfId="73" xr:uid="{00000000-0005-0000-0000-00002D010000}"/>
    <cellStyle name="Normal 102 2 2" xfId="74" xr:uid="{00000000-0005-0000-0000-00002E010000}"/>
    <cellStyle name="Normal 102 3" xfId="75" xr:uid="{00000000-0005-0000-0000-00002F010000}"/>
    <cellStyle name="Normal 102 4" xfId="1502" xr:uid="{00000000-0005-0000-0000-000030010000}"/>
    <cellStyle name="Normal 102 4 2" xfId="1503" xr:uid="{00000000-0005-0000-0000-000031010000}"/>
    <cellStyle name="Normal 102 5" xfId="1504" xr:uid="{00000000-0005-0000-0000-000032010000}"/>
    <cellStyle name="Normal 102 5 2" xfId="1505" xr:uid="{00000000-0005-0000-0000-000033010000}"/>
    <cellStyle name="Normal 103 2" xfId="76" xr:uid="{00000000-0005-0000-0000-000034010000}"/>
    <cellStyle name="Normal 103 2 2" xfId="77" xr:uid="{00000000-0005-0000-0000-000035010000}"/>
    <cellStyle name="Normal 103 3" xfId="78" xr:uid="{00000000-0005-0000-0000-000036010000}"/>
    <cellStyle name="Normal 104 2" xfId="79" xr:uid="{00000000-0005-0000-0000-000037010000}"/>
    <cellStyle name="Normal 104 2 2" xfId="80" xr:uid="{00000000-0005-0000-0000-000038010000}"/>
    <cellStyle name="Normal 104 3" xfId="81" xr:uid="{00000000-0005-0000-0000-000039010000}"/>
    <cellStyle name="Normal 104 4" xfId="1506" xr:uid="{00000000-0005-0000-0000-00003A010000}"/>
    <cellStyle name="Normal 104 4 2" xfId="1507" xr:uid="{00000000-0005-0000-0000-00003B010000}"/>
    <cellStyle name="Normal 105 2" xfId="82" xr:uid="{00000000-0005-0000-0000-00003C010000}"/>
    <cellStyle name="Normal 105 2 2" xfId="83" xr:uid="{00000000-0005-0000-0000-00003D010000}"/>
    <cellStyle name="Normal 105 3" xfId="84" xr:uid="{00000000-0005-0000-0000-00003E010000}"/>
    <cellStyle name="Normal 105 4" xfId="1508" xr:uid="{00000000-0005-0000-0000-00003F010000}"/>
    <cellStyle name="Normal 106 2" xfId="85" xr:uid="{00000000-0005-0000-0000-000040010000}"/>
    <cellStyle name="Normal 106 2 2" xfId="86" xr:uid="{00000000-0005-0000-0000-000041010000}"/>
    <cellStyle name="Normal 106 3" xfId="87" xr:uid="{00000000-0005-0000-0000-000042010000}"/>
    <cellStyle name="Normal 106 4" xfId="1509" xr:uid="{00000000-0005-0000-0000-000043010000}"/>
    <cellStyle name="Normal 106 5" xfId="1510" xr:uid="{00000000-0005-0000-0000-000044010000}"/>
    <cellStyle name="Normal 107 2" xfId="88" xr:uid="{00000000-0005-0000-0000-000045010000}"/>
    <cellStyle name="Normal 107 2 2" xfId="89" xr:uid="{00000000-0005-0000-0000-000046010000}"/>
    <cellStyle name="Normal 107 3" xfId="90" xr:uid="{00000000-0005-0000-0000-000047010000}"/>
    <cellStyle name="Normal 108 2" xfId="91" xr:uid="{00000000-0005-0000-0000-000048010000}"/>
    <cellStyle name="Normal 108 2 2" xfId="92" xr:uid="{00000000-0005-0000-0000-000049010000}"/>
    <cellStyle name="Normal 108 3" xfId="93" xr:uid="{00000000-0005-0000-0000-00004A010000}"/>
    <cellStyle name="Normal 109 2" xfId="94" xr:uid="{00000000-0005-0000-0000-00004B010000}"/>
    <cellStyle name="Normal 109 2 2" xfId="95" xr:uid="{00000000-0005-0000-0000-00004C010000}"/>
    <cellStyle name="Normal 109 3" xfId="96" xr:uid="{00000000-0005-0000-0000-00004D010000}"/>
    <cellStyle name="Normal 11" xfId="15" xr:uid="{00000000-0005-0000-0000-00004E010000}"/>
    <cellStyle name="Normal 11 2" xfId="97" xr:uid="{00000000-0005-0000-0000-00004F010000}"/>
    <cellStyle name="Normal 11 2 2" xfId="98" xr:uid="{00000000-0005-0000-0000-000050010000}"/>
    <cellStyle name="Normal 11 3" xfId="99" xr:uid="{00000000-0005-0000-0000-000051010000}"/>
    <cellStyle name="Normal 11 4" xfId="100" xr:uid="{00000000-0005-0000-0000-000052010000}"/>
    <cellStyle name="Normal 11 4 2" xfId="1511" xr:uid="{00000000-0005-0000-0000-000053010000}"/>
    <cellStyle name="Normal 11 5" xfId="1512" xr:uid="{00000000-0005-0000-0000-000054010000}"/>
    <cellStyle name="Normal 11 6" xfId="1513" xr:uid="{00000000-0005-0000-0000-000055010000}"/>
    <cellStyle name="Normal 110 2" xfId="101" xr:uid="{00000000-0005-0000-0000-000056010000}"/>
    <cellStyle name="Normal 110 2 2" xfId="102" xr:uid="{00000000-0005-0000-0000-000057010000}"/>
    <cellStyle name="Normal 110 3" xfId="103" xr:uid="{00000000-0005-0000-0000-000058010000}"/>
    <cellStyle name="Normal 111 2" xfId="104" xr:uid="{00000000-0005-0000-0000-000059010000}"/>
    <cellStyle name="Normal 111 2 2" xfId="105" xr:uid="{00000000-0005-0000-0000-00005A010000}"/>
    <cellStyle name="Normal 111 3" xfId="106" xr:uid="{00000000-0005-0000-0000-00005B010000}"/>
    <cellStyle name="Normal 112 2" xfId="107" xr:uid="{00000000-0005-0000-0000-00005C010000}"/>
    <cellStyle name="Normal 112 2 2" xfId="108" xr:uid="{00000000-0005-0000-0000-00005D010000}"/>
    <cellStyle name="Normal 112 3" xfId="109" xr:uid="{00000000-0005-0000-0000-00005E010000}"/>
    <cellStyle name="Normal 113 2" xfId="110" xr:uid="{00000000-0005-0000-0000-00005F010000}"/>
    <cellStyle name="Normal 113 2 2" xfId="111" xr:uid="{00000000-0005-0000-0000-000060010000}"/>
    <cellStyle name="Normal 113 3" xfId="112" xr:uid="{00000000-0005-0000-0000-000061010000}"/>
    <cellStyle name="Normal 114 2" xfId="113" xr:uid="{00000000-0005-0000-0000-000062010000}"/>
    <cellStyle name="Normal 114 2 2" xfId="114" xr:uid="{00000000-0005-0000-0000-000063010000}"/>
    <cellStyle name="Normal 114 3" xfId="115" xr:uid="{00000000-0005-0000-0000-000064010000}"/>
    <cellStyle name="Normal 115 2" xfId="116" xr:uid="{00000000-0005-0000-0000-000065010000}"/>
    <cellStyle name="Normal 115 2 2" xfId="117" xr:uid="{00000000-0005-0000-0000-000066010000}"/>
    <cellStyle name="Normal 115 3" xfId="118" xr:uid="{00000000-0005-0000-0000-000067010000}"/>
    <cellStyle name="Normal 116 2" xfId="119" xr:uid="{00000000-0005-0000-0000-000068010000}"/>
    <cellStyle name="Normal 116 2 2" xfId="120" xr:uid="{00000000-0005-0000-0000-000069010000}"/>
    <cellStyle name="Normal 116 3" xfId="121" xr:uid="{00000000-0005-0000-0000-00006A010000}"/>
    <cellStyle name="Normal 117 2" xfId="122" xr:uid="{00000000-0005-0000-0000-00006B010000}"/>
    <cellStyle name="Normal 117 2 2" xfId="123" xr:uid="{00000000-0005-0000-0000-00006C010000}"/>
    <cellStyle name="Normal 117 3" xfId="124" xr:uid="{00000000-0005-0000-0000-00006D010000}"/>
    <cellStyle name="Normal 118 2" xfId="125" xr:uid="{00000000-0005-0000-0000-00006E010000}"/>
    <cellStyle name="Normal 118 2 2" xfId="126" xr:uid="{00000000-0005-0000-0000-00006F010000}"/>
    <cellStyle name="Normal 118 3" xfId="127" xr:uid="{00000000-0005-0000-0000-000070010000}"/>
    <cellStyle name="Normal 119 2" xfId="128" xr:uid="{00000000-0005-0000-0000-000071010000}"/>
    <cellStyle name="Normal 119 2 2" xfId="129" xr:uid="{00000000-0005-0000-0000-000072010000}"/>
    <cellStyle name="Normal 119 3" xfId="130" xr:uid="{00000000-0005-0000-0000-000073010000}"/>
    <cellStyle name="Normal 12" xfId="16" xr:uid="{00000000-0005-0000-0000-000074010000}"/>
    <cellStyle name="Normal 12 2" xfId="131" xr:uid="{00000000-0005-0000-0000-000075010000}"/>
    <cellStyle name="Normal 12 2 2" xfId="132" xr:uid="{00000000-0005-0000-0000-000076010000}"/>
    <cellStyle name="Normal 12 3" xfId="133" xr:uid="{00000000-0005-0000-0000-000077010000}"/>
    <cellStyle name="Normal 12 4" xfId="134" xr:uid="{00000000-0005-0000-0000-000078010000}"/>
    <cellStyle name="Normal 12 4 2" xfId="1514" xr:uid="{00000000-0005-0000-0000-000079010000}"/>
    <cellStyle name="Normal 12 5" xfId="1515" xr:uid="{00000000-0005-0000-0000-00007A010000}"/>
    <cellStyle name="Normal 12 6" xfId="1516" xr:uid="{00000000-0005-0000-0000-00007B010000}"/>
    <cellStyle name="Normal 12 7" xfId="2356" xr:uid="{00000000-0005-0000-0000-00007C010000}"/>
    <cellStyle name="Normal 120 2" xfId="135" xr:uid="{00000000-0005-0000-0000-00007D010000}"/>
    <cellStyle name="Normal 120 2 2" xfId="136" xr:uid="{00000000-0005-0000-0000-00007E010000}"/>
    <cellStyle name="Normal 120 3" xfId="137" xr:uid="{00000000-0005-0000-0000-00007F010000}"/>
    <cellStyle name="Normal 121 2" xfId="138" xr:uid="{00000000-0005-0000-0000-000080010000}"/>
    <cellStyle name="Normal 121 2 2" xfId="139" xr:uid="{00000000-0005-0000-0000-000081010000}"/>
    <cellStyle name="Normal 121 3" xfId="140" xr:uid="{00000000-0005-0000-0000-000082010000}"/>
    <cellStyle name="Normal 122 2" xfId="141" xr:uid="{00000000-0005-0000-0000-000083010000}"/>
    <cellStyle name="Normal 122 2 2" xfId="142" xr:uid="{00000000-0005-0000-0000-000084010000}"/>
    <cellStyle name="Normal 122 3" xfId="143" xr:uid="{00000000-0005-0000-0000-000085010000}"/>
    <cellStyle name="Normal 123 2" xfId="144" xr:uid="{00000000-0005-0000-0000-000086010000}"/>
    <cellStyle name="Normal 123 2 2" xfId="145" xr:uid="{00000000-0005-0000-0000-000087010000}"/>
    <cellStyle name="Normal 123 3" xfId="146" xr:uid="{00000000-0005-0000-0000-000088010000}"/>
    <cellStyle name="Normal 124 2" xfId="147" xr:uid="{00000000-0005-0000-0000-000089010000}"/>
    <cellStyle name="Normal 124 2 2" xfId="148" xr:uid="{00000000-0005-0000-0000-00008A010000}"/>
    <cellStyle name="Normal 124 3" xfId="149" xr:uid="{00000000-0005-0000-0000-00008B010000}"/>
    <cellStyle name="Normal 125 2" xfId="150" xr:uid="{00000000-0005-0000-0000-00008C010000}"/>
    <cellStyle name="Normal 125 2 2" xfId="151" xr:uid="{00000000-0005-0000-0000-00008D010000}"/>
    <cellStyle name="Normal 125 3" xfId="152" xr:uid="{00000000-0005-0000-0000-00008E010000}"/>
    <cellStyle name="Normal 126 2" xfId="153" xr:uid="{00000000-0005-0000-0000-00008F010000}"/>
    <cellStyle name="Normal 126 2 2" xfId="154" xr:uid="{00000000-0005-0000-0000-000090010000}"/>
    <cellStyle name="Normal 126 3" xfId="155" xr:uid="{00000000-0005-0000-0000-000091010000}"/>
    <cellStyle name="Normal 127 2" xfId="156" xr:uid="{00000000-0005-0000-0000-000092010000}"/>
    <cellStyle name="Normal 127 2 2" xfId="157" xr:uid="{00000000-0005-0000-0000-000093010000}"/>
    <cellStyle name="Normal 127 3" xfId="158" xr:uid="{00000000-0005-0000-0000-000094010000}"/>
    <cellStyle name="Normal 128 2" xfId="159" xr:uid="{00000000-0005-0000-0000-000095010000}"/>
    <cellStyle name="Normal 128 2 2" xfId="160" xr:uid="{00000000-0005-0000-0000-000096010000}"/>
    <cellStyle name="Normal 128 3" xfId="161" xr:uid="{00000000-0005-0000-0000-000097010000}"/>
    <cellStyle name="Normal 129 2" xfId="162" xr:uid="{00000000-0005-0000-0000-000098010000}"/>
    <cellStyle name="Normal 129 2 2" xfId="163" xr:uid="{00000000-0005-0000-0000-000099010000}"/>
    <cellStyle name="Normal 129 3" xfId="164" xr:uid="{00000000-0005-0000-0000-00009A010000}"/>
    <cellStyle name="Normal 13" xfId="38" xr:uid="{00000000-0005-0000-0000-00009B010000}"/>
    <cellStyle name="Normal 13 2" xfId="40" xr:uid="{00000000-0005-0000-0000-00009C010000}"/>
    <cellStyle name="Normal 13 2 2" xfId="165" xr:uid="{00000000-0005-0000-0000-00009D010000}"/>
    <cellStyle name="Normal 13 3" xfId="166" xr:uid="{00000000-0005-0000-0000-00009E010000}"/>
    <cellStyle name="Normal 13 4" xfId="167" xr:uid="{00000000-0005-0000-0000-00009F010000}"/>
    <cellStyle name="Normal 13 4 2" xfId="1517" xr:uid="{00000000-0005-0000-0000-0000A0010000}"/>
    <cellStyle name="Normal 13 5" xfId="1518" xr:uid="{00000000-0005-0000-0000-0000A1010000}"/>
    <cellStyle name="Normal 13 6" xfId="1519" xr:uid="{00000000-0005-0000-0000-0000A2010000}"/>
    <cellStyle name="Normal 130 2" xfId="168" xr:uid="{00000000-0005-0000-0000-0000A3010000}"/>
    <cellStyle name="Normal 130 2 2" xfId="169" xr:uid="{00000000-0005-0000-0000-0000A4010000}"/>
    <cellStyle name="Normal 130 3" xfId="170" xr:uid="{00000000-0005-0000-0000-0000A5010000}"/>
    <cellStyle name="Normal 131 2" xfId="171" xr:uid="{00000000-0005-0000-0000-0000A6010000}"/>
    <cellStyle name="Normal 131 2 2" xfId="172" xr:uid="{00000000-0005-0000-0000-0000A7010000}"/>
    <cellStyle name="Normal 131 3" xfId="173" xr:uid="{00000000-0005-0000-0000-0000A8010000}"/>
    <cellStyle name="Normal 132 2" xfId="174" xr:uid="{00000000-0005-0000-0000-0000A9010000}"/>
    <cellStyle name="Normal 132 2 2" xfId="175" xr:uid="{00000000-0005-0000-0000-0000AA010000}"/>
    <cellStyle name="Normal 132 3" xfId="176" xr:uid="{00000000-0005-0000-0000-0000AB010000}"/>
    <cellStyle name="Normal 133 2" xfId="177" xr:uid="{00000000-0005-0000-0000-0000AC010000}"/>
    <cellStyle name="Normal 133 2 2" xfId="178" xr:uid="{00000000-0005-0000-0000-0000AD010000}"/>
    <cellStyle name="Normal 133 3" xfId="179" xr:uid="{00000000-0005-0000-0000-0000AE010000}"/>
    <cellStyle name="Normal 134 2" xfId="180" xr:uid="{00000000-0005-0000-0000-0000AF010000}"/>
    <cellStyle name="Normal 134 2 2" xfId="181" xr:uid="{00000000-0005-0000-0000-0000B0010000}"/>
    <cellStyle name="Normal 134 3" xfId="182" xr:uid="{00000000-0005-0000-0000-0000B1010000}"/>
    <cellStyle name="Normal 135 2" xfId="183" xr:uid="{00000000-0005-0000-0000-0000B2010000}"/>
    <cellStyle name="Normal 135 2 2" xfId="184" xr:uid="{00000000-0005-0000-0000-0000B3010000}"/>
    <cellStyle name="Normal 135 3" xfId="185" xr:uid="{00000000-0005-0000-0000-0000B4010000}"/>
    <cellStyle name="Normal 136 2" xfId="186" xr:uid="{00000000-0005-0000-0000-0000B5010000}"/>
    <cellStyle name="Normal 136 2 2" xfId="187" xr:uid="{00000000-0005-0000-0000-0000B6010000}"/>
    <cellStyle name="Normal 136 3" xfId="188" xr:uid="{00000000-0005-0000-0000-0000B7010000}"/>
    <cellStyle name="Normal 137 2" xfId="189" xr:uid="{00000000-0005-0000-0000-0000B8010000}"/>
    <cellStyle name="Normal 137 2 2" xfId="190" xr:uid="{00000000-0005-0000-0000-0000B9010000}"/>
    <cellStyle name="Normal 137 3" xfId="191" xr:uid="{00000000-0005-0000-0000-0000BA010000}"/>
    <cellStyle name="Normal 138 2" xfId="192" xr:uid="{00000000-0005-0000-0000-0000BB010000}"/>
    <cellStyle name="Normal 138 2 2" xfId="193" xr:uid="{00000000-0005-0000-0000-0000BC010000}"/>
    <cellStyle name="Normal 138 3" xfId="194" xr:uid="{00000000-0005-0000-0000-0000BD010000}"/>
    <cellStyle name="Normal 139 2" xfId="195" xr:uid="{00000000-0005-0000-0000-0000BE010000}"/>
    <cellStyle name="Normal 139 2 2" xfId="196" xr:uid="{00000000-0005-0000-0000-0000BF010000}"/>
    <cellStyle name="Normal 139 3" xfId="197" xr:uid="{00000000-0005-0000-0000-0000C0010000}"/>
    <cellStyle name="Normal 14" xfId="48" xr:uid="{00000000-0005-0000-0000-0000C1010000}"/>
    <cellStyle name="Normal 14 2" xfId="198" xr:uid="{00000000-0005-0000-0000-0000C2010000}"/>
    <cellStyle name="Normal 14 2 2" xfId="199" xr:uid="{00000000-0005-0000-0000-0000C3010000}"/>
    <cellStyle name="Normal 14 3" xfId="200" xr:uid="{00000000-0005-0000-0000-0000C4010000}"/>
    <cellStyle name="Normal 14 4" xfId="201" xr:uid="{00000000-0005-0000-0000-0000C5010000}"/>
    <cellStyle name="Normal 14 4 2" xfId="1520" xr:uid="{00000000-0005-0000-0000-0000C6010000}"/>
    <cellStyle name="Normal 14 5" xfId="1521" xr:uid="{00000000-0005-0000-0000-0000C7010000}"/>
    <cellStyle name="Normal 14 6" xfId="1522" xr:uid="{00000000-0005-0000-0000-0000C8010000}"/>
    <cellStyle name="Normal 140 2" xfId="202" xr:uid="{00000000-0005-0000-0000-0000C9010000}"/>
    <cellStyle name="Normal 140 2 2" xfId="203" xr:uid="{00000000-0005-0000-0000-0000CA010000}"/>
    <cellStyle name="Normal 140 3" xfId="204" xr:uid="{00000000-0005-0000-0000-0000CB010000}"/>
    <cellStyle name="Normal 141 2" xfId="205" xr:uid="{00000000-0005-0000-0000-0000CC010000}"/>
    <cellStyle name="Normal 141 2 2" xfId="206" xr:uid="{00000000-0005-0000-0000-0000CD010000}"/>
    <cellStyle name="Normal 141 3" xfId="207" xr:uid="{00000000-0005-0000-0000-0000CE010000}"/>
    <cellStyle name="Normal 142 2" xfId="208" xr:uid="{00000000-0005-0000-0000-0000CF010000}"/>
    <cellStyle name="Normal 142 2 2" xfId="209" xr:uid="{00000000-0005-0000-0000-0000D0010000}"/>
    <cellStyle name="Normal 142 3" xfId="210" xr:uid="{00000000-0005-0000-0000-0000D1010000}"/>
    <cellStyle name="Normal 143 2" xfId="211" xr:uid="{00000000-0005-0000-0000-0000D2010000}"/>
    <cellStyle name="Normal 143 2 2" xfId="212" xr:uid="{00000000-0005-0000-0000-0000D3010000}"/>
    <cellStyle name="Normal 143 3" xfId="213" xr:uid="{00000000-0005-0000-0000-0000D4010000}"/>
    <cellStyle name="Normal 144 2" xfId="214" xr:uid="{00000000-0005-0000-0000-0000D5010000}"/>
    <cellStyle name="Normal 144 2 2" xfId="215" xr:uid="{00000000-0005-0000-0000-0000D6010000}"/>
    <cellStyle name="Normal 144 3" xfId="216" xr:uid="{00000000-0005-0000-0000-0000D7010000}"/>
    <cellStyle name="Normal 145 2" xfId="217" xr:uid="{00000000-0005-0000-0000-0000D8010000}"/>
    <cellStyle name="Normal 145 2 2" xfId="218" xr:uid="{00000000-0005-0000-0000-0000D9010000}"/>
    <cellStyle name="Normal 145 3" xfId="219" xr:uid="{00000000-0005-0000-0000-0000DA010000}"/>
    <cellStyle name="Normal 146 2" xfId="220" xr:uid="{00000000-0005-0000-0000-0000DB010000}"/>
    <cellStyle name="Normal 146 2 2" xfId="221" xr:uid="{00000000-0005-0000-0000-0000DC010000}"/>
    <cellStyle name="Normal 146 3" xfId="222" xr:uid="{00000000-0005-0000-0000-0000DD010000}"/>
    <cellStyle name="Normal 147 2" xfId="223" xr:uid="{00000000-0005-0000-0000-0000DE010000}"/>
    <cellStyle name="Normal 147 2 2" xfId="224" xr:uid="{00000000-0005-0000-0000-0000DF010000}"/>
    <cellStyle name="Normal 147 3" xfId="225" xr:uid="{00000000-0005-0000-0000-0000E0010000}"/>
    <cellStyle name="Normal 148 2" xfId="226" xr:uid="{00000000-0005-0000-0000-0000E1010000}"/>
    <cellStyle name="Normal 148 2 2" xfId="227" xr:uid="{00000000-0005-0000-0000-0000E2010000}"/>
    <cellStyle name="Normal 148 3" xfId="228" xr:uid="{00000000-0005-0000-0000-0000E3010000}"/>
    <cellStyle name="Normal 149 2" xfId="229" xr:uid="{00000000-0005-0000-0000-0000E4010000}"/>
    <cellStyle name="Normal 149 2 2" xfId="230" xr:uid="{00000000-0005-0000-0000-0000E5010000}"/>
    <cellStyle name="Normal 149 3" xfId="231" xr:uid="{00000000-0005-0000-0000-0000E6010000}"/>
    <cellStyle name="Normal 15" xfId="1274" xr:uid="{00000000-0005-0000-0000-0000E7010000}"/>
    <cellStyle name="Normal 15 2" xfId="232" xr:uid="{00000000-0005-0000-0000-0000E8010000}"/>
    <cellStyle name="Normal 15 2 2" xfId="233" xr:uid="{00000000-0005-0000-0000-0000E9010000}"/>
    <cellStyle name="Normal 15 3" xfId="234" xr:uid="{00000000-0005-0000-0000-0000EA010000}"/>
    <cellStyle name="Normal 15 4" xfId="235" xr:uid="{00000000-0005-0000-0000-0000EB010000}"/>
    <cellStyle name="Normal 15 4 2" xfId="1523" xr:uid="{00000000-0005-0000-0000-0000EC010000}"/>
    <cellStyle name="Normal 15 5" xfId="1524" xr:uid="{00000000-0005-0000-0000-0000ED010000}"/>
    <cellStyle name="Normal 15 6" xfId="1525" xr:uid="{00000000-0005-0000-0000-0000EE010000}"/>
    <cellStyle name="Normal 150 2" xfId="236" xr:uid="{00000000-0005-0000-0000-0000EF010000}"/>
    <cellStyle name="Normal 150 2 2" xfId="237" xr:uid="{00000000-0005-0000-0000-0000F0010000}"/>
    <cellStyle name="Normal 150 3" xfId="238" xr:uid="{00000000-0005-0000-0000-0000F1010000}"/>
    <cellStyle name="Normal 151 2" xfId="239" xr:uid="{00000000-0005-0000-0000-0000F2010000}"/>
    <cellStyle name="Normal 151 2 2" xfId="240" xr:uid="{00000000-0005-0000-0000-0000F3010000}"/>
    <cellStyle name="Normal 151 3" xfId="241" xr:uid="{00000000-0005-0000-0000-0000F4010000}"/>
    <cellStyle name="Normal 152 2" xfId="242" xr:uid="{00000000-0005-0000-0000-0000F5010000}"/>
    <cellStyle name="Normal 152 2 2" xfId="243" xr:uid="{00000000-0005-0000-0000-0000F6010000}"/>
    <cellStyle name="Normal 152 3" xfId="244" xr:uid="{00000000-0005-0000-0000-0000F7010000}"/>
    <cellStyle name="Normal 153 2" xfId="245" xr:uid="{00000000-0005-0000-0000-0000F8010000}"/>
    <cellStyle name="Normal 153 2 2" xfId="246" xr:uid="{00000000-0005-0000-0000-0000F9010000}"/>
    <cellStyle name="Normal 153 3" xfId="247" xr:uid="{00000000-0005-0000-0000-0000FA010000}"/>
    <cellStyle name="Normal 154 2" xfId="248" xr:uid="{00000000-0005-0000-0000-0000FB010000}"/>
    <cellStyle name="Normal 154 2 2" xfId="249" xr:uid="{00000000-0005-0000-0000-0000FC010000}"/>
    <cellStyle name="Normal 154 3" xfId="250" xr:uid="{00000000-0005-0000-0000-0000FD010000}"/>
    <cellStyle name="Normal 155 2" xfId="251" xr:uid="{00000000-0005-0000-0000-0000FE010000}"/>
    <cellStyle name="Normal 155 2 2" xfId="252" xr:uid="{00000000-0005-0000-0000-0000FF010000}"/>
    <cellStyle name="Normal 155 3" xfId="253" xr:uid="{00000000-0005-0000-0000-000000020000}"/>
    <cellStyle name="Normal 156 2" xfId="254" xr:uid="{00000000-0005-0000-0000-000001020000}"/>
    <cellStyle name="Normal 156 2 2" xfId="255" xr:uid="{00000000-0005-0000-0000-000002020000}"/>
    <cellStyle name="Normal 156 3" xfId="256" xr:uid="{00000000-0005-0000-0000-000003020000}"/>
    <cellStyle name="Normal 157 2" xfId="257" xr:uid="{00000000-0005-0000-0000-000004020000}"/>
    <cellStyle name="Normal 157 2 2" xfId="258" xr:uid="{00000000-0005-0000-0000-000005020000}"/>
    <cellStyle name="Normal 157 3" xfId="259" xr:uid="{00000000-0005-0000-0000-000006020000}"/>
    <cellStyle name="Normal 158 2" xfId="260" xr:uid="{00000000-0005-0000-0000-000007020000}"/>
    <cellStyle name="Normal 158 2 2" xfId="261" xr:uid="{00000000-0005-0000-0000-000008020000}"/>
    <cellStyle name="Normal 158 3" xfId="262" xr:uid="{00000000-0005-0000-0000-000009020000}"/>
    <cellStyle name="Normal 159 2" xfId="263" xr:uid="{00000000-0005-0000-0000-00000A020000}"/>
    <cellStyle name="Normal 159 2 2" xfId="264" xr:uid="{00000000-0005-0000-0000-00000B020000}"/>
    <cellStyle name="Normal 159 3" xfId="265" xr:uid="{00000000-0005-0000-0000-00000C020000}"/>
    <cellStyle name="Normal 16" xfId="41" xr:uid="{00000000-0005-0000-0000-00000D020000}"/>
    <cellStyle name="Normal 16 2" xfId="266" xr:uid="{00000000-0005-0000-0000-00000E020000}"/>
    <cellStyle name="Normal 16 2 2" xfId="267" xr:uid="{00000000-0005-0000-0000-00000F020000}"/>
    <cellStyle name="Normal 16 3" xfId="268" xr:uid="{00000000-0005-0000-0000-000010020000}"/>
    <cellStyle name="Normal 16 4" xfId="269" xr:uid="{00000000-0005-0000-0000-000011020000}"/>
    <cellStyle name="Normal 16 4 2" xfId="1526" xr:uid="{00000000-0005-0000-0000-000012020000}"/>
    <cellStyle name="Normal 16 5" xfId="1527" xr:uid="{00000000-0005-0000-0000-000013020000}"/>
    <cellStyle name="Normal 16 6" xfId="1528" xr:uid="{00000000-0005-0000-0000-000014020000}"/>
    <cellStyle name="Normal 160 2" xfId="270" xr:uid="{00000000-0005-0000-0000-000015020000}"/>
    <cellStyle name="Normal 160 2 2" xfId="271" xr:uid="{00000000-0005-0000-0000-000016020000}"/>
    <cellStyle name="Normal 160 3" xfId="272" xr:uid="{00000000-0005-0000-0000-000017020000}"/>
    <cellStyle name="Normal 161 2" xfId="273" xr:uid="{00000000-0005-0000-0000-000018020000}"/>
    <cellStyle name="Normal 161 2 2" xfId="274" xr:uid="{00000000-0005-0000-0000-000019020000}"/>
    <cellStyle name="Normal 161 3" xfId="275" xr:uid="{00000000-0005-0000-0000-00001A020000}"/>
    <cellStyle name="Normal 162 2" xfId="276" xr:uid="{00000000-0005-0000-0000-00001B020000}"/>
    <cellStyle name="Normal 162 2 2" xfId="277" xr:uid="{00000000-0005-0000-0000-00001C020000}"/>
    <cellStyle name="Normal 162 3" xfId="278" xr:uid="{00000000-0005-0000-0000-00001D020000}"/>
    <cellStyle name="Normal 163 2" xfId="279" xr:uid="{00000000-0005-0000-0000-00001E020000}"/>
    <cellStyle name="Normal 163 2 2" xfId="280" xr:uid="{00000000-0005-0000-0000-00001F020000}"/>
    <cellStyle name="Normal 163 3" xfId="281" xr:uid="{00000000-0005-0000-0000-000020020000}"/>
    <cellStyle name="Normal 164 2" xfId="282" xr:uid="{00000000-0005-0000-0000-000021020000}"/>
    <cellStyle name="Normal 164 2 2" xfId="283" xr:uid="{00000000-0005-0000-0000-000022020000}"/>
    <cellStyle name="Normal 164 3" xfId="284" xr:uid="{00000000-0005-0000-0000-000023020000}"/>
    <cellStyle name="Normal 165 2" xfId="285" xr:uid="{00000000-0005-0000-0000-000024020000}"/>
    <cellStyle name="Normal 165 2 2" xfId="286" xr:uid="{00000000-0005-0000-0000-000025020000}"/>
    <cellStyle name="Normal 165 3" xfId="287" xr:uid="{00000000-0005-0000-0000-000026020000}"/>
    <cellStyle name="Normal 166 2" xfId="288" xr:uid="{00000000-0005-0000-0000-000027020000}"/>
    <cellStyle name="Normal 166 2 2" xfId="289" xr:uid="{00000000-0005-0000-0000-000028020000}"/>
    <cellStyle name="Normal 166 3" xfId="290" xr:uid="{00000000-0005-0000-0000-000029020000}"/>
    <cellStyle name="Normal 167 2" xfId="291" xr:uid="{00000000-0005-0000-0000-00002A020000}"/>
    <cellStyle name="Normal 167 2 2" xfId="292" xr:uid="{00000000-0005-0000-0000-00002B020000}"/>
    <cellStyle name="Normal 167 3" xfId="293" xr:uid="{00000000-0005-0000-0000-00002C020000}"/>
    <cellStyle name="Normal 168 2" xfId="294" xr:uid="{00000000-0005-0000-0000-00002D020000}"/>
    <cellStyle name="Normal 168 2 2" xfId="295" xr:uid="{00000000-0005-0000-0000-00002E020000}"/>
    <cellStyle name="Normal 168 3" xfId="296" xr:uid="{00000000-0005-0000-0000-00002F020000}"/>
    <cellStyle name="Normal 169 2" xfId="297" xr:uid="{00000000-0005-0000-0000-000030020000}"/>
    <cellStyle name="Normal 169 2 2" xfId="298" xr:uid="{00000000-0005-0000-0000-000031020000}"/>
    <cellStyle name="Normal 169 3" xfId="299" xr:uid="{00000000-0005-0000-0000-000032020000}"/>
    <cellStyle name="Normal 17" xfId="1374" xr:uid="{00000000-0005-0000-0000-000033020000}"/>
    <cellStyle name="Normal 17 2" xfId="300" xr:uid="{00000000-0005-0000-0000-000034020000}"/>
    <cellStyle name="Normal 17 2 2" xfId="301" xr:uid="{00000000-0005-0000-0000-000035020000}"/>
    <cellStyle name="Normal 17 3" xfId="302" xr:uid="{00000000-0005-0000-0000-000036020000}"/>
    <cellStyle name="Normal 17 4" xfId="303" xr:uid="{00000000-0005-0000-0000-000037020000}"/>
    <cellStyle name="Normal 17 4 2" xfId="1529" xr:uid="{00000000-0005-0000-0000-000038020000}"/>
    <cellStyle name="Normal 17 5" xfId="1530" xr:uid="{00000000-0005-0000-0000-000039020000}"/>
    <cellStyle name="Normal 17 6" xfId="1531" xr:uid="{00000000-0005-0000-0000-00003A020000}"/>
    <cellStyle name="Normal 170 2" xfId="304" xr:uid="{00000000-0005-0000-0000-00003B020000}"/>
    <cellStyle name="Normal 170 2 2" xfId="305" xr:uid="{00000000-0005-0000-0000-00003C020000}"/>
    <cellStyle name="Normal 170 3" xfId="306" xr:uid="{00000000-0005-0000-0000-00003D020000}"/>
    <cellStyle name="Normal 171 2" xfId="307" xr:uid="{00000000-0005-0000-0000-00003E020000}"/>
    <cellStyle name="Normal 171 2 2" xfId="308" xr:uid="{00000000-0005-0000-0000-00003F020000}"/>
    <cellStyle name="Normal 171 3" xfId="309" xr:uid="{00000000-0005-0000-0000-000040020000}"/>
    <cellStyle name="Normal 172 2" xfId="310" xr:uid="{00000000-0005-0000-0000-000041020000}"/>
    <cellStyle name="Normal 172 2 2" xfId="311" xr:uid="{00000000-0005-0000-0000-000042020000}"/>
    <cellStyle name="Normal 172 3" xfId="312" xr:uid="{00000000-0005-0000-0000-000043020000}"/>
    <cellStyle name="Normal 173 2" xfId="313" xr:uid="{00000000-0005-0000-0000-000044020000}"/>
    <cellStyle name="Normal 173 2 2" xfId="314" xr:uid="{00000000-0005-0000-0000-000045020000}"/>
    <cellStyle name="Normal 173 3" xfId="315" xr:uid="{00000000-0005-0000-0000-000046020000}"/>
    <cellStyle name="Normal 174 2" xfId="316" xr:uid="{00000000-0005-0000-0000-000047020000}"/>
    <cellStyle name="Normal 174 2 2" xfId="317" xr:uid="{00000000-0005-0000-0000-000048020000}"/>
    <cellStyle name="Normal 174 3" xfId="318" xr:uid="{00000000-0005-0000-0000-000049020000}"/>
    <cellStyle name="Normal 175 2" xfId="319" xr:uid="{00000000-0005-0000-0000-00004A020000}"/>
    <cellStyle name="Normal 175 2 2" xfId="320" xr:uid="{00000000-0005-0000-0000-00004B020000}"/>
    <cellStyle name="Normal 175 3" xfId="321" xr:uid="{00000000-0005-0000-0000-00004C020000}"/>
    <cellStyle name="Normal 176 2" xfId="322" xr:uid="{00000000-0005-0000-0000-00004D020000}"/>
    <cellStyle name="Normal 176 2 2" xfId="323" xr:uid="{00000000-0005-0000-0000-00004E020000}"/>
    <cellStyle name="Normal 176 3" xfId="324" xr:uid="{00000000-0005-0000-0000-00004F020000}"/>
    <cellStyle name="Normal 177 2" xfId="325" xr:uid="{00000000-0005-0000-0000-000050020000}"/>
    <cellStyle name="Normal 177 2 2" xfId="326" xr:uid="{00000000-0005-0000-0000-000051020000}"/>
    <cellStyle name="Normal 177 3" xfId="327" xr:uid="{00000000-0005-0000-0000-000052020000}"/>
    <cellStyle name="Normal 178 2" xfId="328" xr:uid="{00000000-0005-0000-0000-000053020000}"/>
    <cellStyle name="Normal 178 2 2" xfId="329" xr:uid="{00000000-0005-0000-0000-000054020000}"/>
    <cellStyle name="Normal 178 3" xfId="330" xr:uid="{00000000-0005-0000-0000-000055020000}"/>
    <cellStyle name="Normal 179 2" xfId="331" xr:uid="{00000000-0005-0000-0000-000056020000}"/>
    <cellStyle name="Normal 179 2 2" xfId="332" xr:uid="{00000000-0005-0000-0000-000057020000}"/>
    <cellStyle name="Normal 179 3" xfId="333" xr:uid="{00000000-0005-0000-0000-000058020000}"/>
    <cellStyle name="Normal 18" xfId="1376" xr:uid="{00000000-0005-0000-0000-000059020000}"/>
    <cellStyle name="Normal 18 2" xfId="334" xr:uid="{00000000-0005-0000-0000-00005A020000}"/>
    <cellStyle name="Normal 18 2 2" xfId="335" xr:uid="{00000000-0005-0000-0000-00005B020000}"/>
    <cellStyle name="Normal 18 3" xfId="336" xr:uid="{00000000-0005-0000-0000-00005C020000}"/>
    <cellStyle name="Normal 18 4" xfId="337" xr:uid="{00000000-0005-0000-0000-00005D020000}"/>
    <cellStyle name="Normal 18 4 2" xfId="1532" xr:uid="{00000000-0005-0000-0000-00005E020000}"/>
    <cellStyle name="Normal 18 5" xfId="1533" xr:uid="{00000000-0005-0000-0000-00005F020000}"/>
    <cellStyle name="Normal 18 6" xfId="1534" xr:uid="{00000000-0005-0000-0000-000060020000}"/>
    <cellStyle name="Normal 180 2" xfId="338" xr:uid="{00000000-0005-0000-0000-000061020000}"/>
    <cellStyle name="Normal 180 2 2" xfId="339" xr:uid="{00000000-0005-0000-0000-000062020000}"/>
    <cellStyle name="Normal 180 3" xfId="340" xr:uid="{00000000-0005-0000-0000-000063020000}"/>
    <cellStyle name="Normal 181 2" xfId="341" xr:uid="{00000000-0005-0000-0000-000064020000}"/>
    <cellStyle name="Normal 181 2 2" xfId="342" xr:uid="{00000000-0005-0000-0000-000065020000}"/>
    <cellStyle name="Normal 181 3" xfId="343" xr:uid="{00000000-0005-0000-0000-000066020000}"/>
    <cellStyle name="Normal 182 2" xfId="344" xr:uid="{00000000-0005-0000-0000-000067020000}"/>
    <cellStyle name="Normal 182 2 2" xfId="345" xr:uid="{00000000-0005-0000-0000-000068020000}"/>
    <cellStyle name="Normal 182 3" xfId="346" xr:uid="{00000000-0005-0000-0000-000069020000}"/>
    <cellStyle name="Normal 183 2" xfId="347" xr:uid="{00000000-0005-0000-0000-00006A020000}"/>
    <cellStyle name="Normal 183 2 2" xfId="348" xr:uid="{00000000-0005-0000-0000-00006B020000}"/>
    <cellStyle name="Normal 183 3" xfId="349" xr:uid="{00000000-0005-0000-0000-00006C020000}"/>
    <cellStyle name="Normal 184 2" xfId="350" xr:uid="{00000000-0005-0000-0000-00006D020000}"/>
    <cellStyle name="Normal 184 2 2" xfId="351" xr:uid="{00000000-0005-0000-0000-00006E020000}"/>
    <cellStyle name="Normal 184 3" xfId="352" xr:uid="{00000000-0005-0000-0000-00006F020000}"/>
    <cellStyle name="Normal 185 2" xfId="353" xr:uid="{00000000-0005-0000-0000-000070020000}"/>
    <cellStyle name="Normal 185 2 2" xfId="354" xr:uid="{00000000-0005-0000-0000-000071020000}"/>
    <cellStyle name="Normal 185 3" xfId="355" xr:uid="{00000000-0005-0000-0000-000072020000}"/>
    <cellStyle name="Normal 186 2" xfId="356" xr:uid="{00000000-0005-0000-0000-000073020000}"/>
    <cellStyle name="Normal 186 2 2" xfId="357" xr:uid="{00000000-0005-0000-0000-000074020000}"/>
    <cellStyle name="Normal 186 3" xfId="358" xr:uid="{00000000-0005-0000-0000-000075020000}"/>
    <cellStyle name="Normal 187 2" xfId="359" xr:uid="{00000000-0005-0000-0000-000076020000}"/>
    <cellStyle name="Normal 187 2 2" xfId="360" xr:uid="{00000000-0005-0000-0000-000077020000}"/>
    <cellStyle name="Normal 187 3" xfId="361" xr:uid="{00000000-0005-0000-0000-000078020000}"/>
    <cellStyle name="Normal 188 2" xfId="362" xr:uid="{00000000-0005-0000-0000-000079020000}"/>
    <cellStyle name="Normal 188 2 2" xfId="363" xr:uid="{00000000-0005-0000-0000-00007A020000}"/>
    <cellStyle name="Normal 188 3" xfId="364" xr:uid="{00000000-0005-0000-0000-00007B020000}"/>
    <cellStyle name="Normal 189 2" xfId="365" xr:uid="{00000000-0005-0000-0000-00007C020000}"/>
    <cellStyle name="Normal 189 2 2" xfId="366" xr:uid="{00000000-0005-0000-0000-00007D020000}"/>
    <cellStyle name="Normal 189 3" xfId="367" xr:uid="{00000000-0005-0000-0000-00007E020000}"/>
    <cellStyle name="Normal 19" xfId="1378" xr:uid="{00000000-0005-0000-0000-00007F020000}"/>
    <cellStyle name="Normal 19 2" xfId="368" xr:uid="{00000000-0005-0000-0000-000080020000}"/>
    <cellStyle name="Normal 19 2 2" xfId="369" xr:uid="{00000000-0005-0000-0000-000081020000}"/>
    <cellStyle name="Normal 19 3" xfId="370" xr:uid="{00000000-0005-0000-0000-000082020000}"/>
    <cellStyle name="Normal 19 4" xfId="371" xr:uid="{00000000-0005-0000-0000-000083020000}"/>
    <cellStyle name="Normal 19 4 2" xfId="1535" xr:uid="{00000000-0005-0000-0000-000084020000}"/>
    <cellStyle name="Normal 19 5" xfId="1536" xr:uid="{00000000-0005-0000-0000-000085020000}"/>
    <cellStyle name="Normal 19 6" xfId="1537" xr:uid="{00000000-0005-0000-0000-000086020000}"/>
    <cellStyle name="Normal 190 2" xfId="372" xr:uid="{00000000-0005-0000-0000-000087020000}"/>
    <cellStyle name="Normal 190 2 2" xfId="373" xr:uid="{00000000-0005-0000-0000-000088020000}"/>
    <cellStyle name="Normal 190 3" xfId="374" xr:uid="{00000000-0005-0000-0000-000089020000}"/>
    <cellStyle name="Normal 191 2" xfId="375" xr:uid="{00000000-0005-0000-0000-00008A020000}"/>
    <cellStyle name="Normal 191 2 2" xfId="376" xr:uid="{00000000-0005-0000-0000-00008B020000}"/>
    <cellStyle name="Normal 191 3" xfId="377" xr:uid="{00000000-0005-0000-0000-00008C020000}"/>
    <cellStyle name="Normal 192 2" xfId="378" xr:uid="{00000000-0005-0000-0000-00008D020000}"/>
    <cellStyle name="Normal 192 2 2" xfId="379" xr:uid="{00000000-0005-0000-0000-00008E020000}"/>
    <cellStyle name="Normal 192 3" xfId="380" xr:uid="{00000000-0005-0000-0000-00008F020000}"/>
    <cellStyle name="Normal 193 2" xfId="381" xr:uid="{00000000-0005-0000-0000-000090020000}"/>
    <cellStyle name="Normal 193 2 2" xfId="382" xr:uid="{00000000-0005-0000-0000-000091020000}"/>
    <cellStyle name="Normal 193 3" xfId="383" xr:uid="{00000000-0005-0000-0000-000092020000}"/>
    <cellStyle name="Normal 194 2" xfId="384" xr:uid="{00000000-0005-0000-0000-000093020000}"/>
    <cellStyle name="Normal 194 2 2" xfId="385" xr:uid="{00000000-0005-0000-0000-000094020000}"/>
    <cellStyle name="Normal 194 3" xfId="386" xr:uid="{00000000-0005-0000-0000-000095020000}"/>
    <cellStyle name="Normal 195 2" xfId="387" xr:uid="{00000000-0005-0000-0000-000096020000}"/>
    <cellStyle name="Normal 195 2 2" xfId="388" xr:uid="{00000000-0005-0000-0000-000097020000}"/>
    <cellStyle name="Normal 195 3" xfId="389" xr:uid="{00000000-0005-0000-0000-000098020000}"/>
    <cellStyle name="Normal 196 2" xfId="390" xr:uid="{00000000-0005-0000-0000-000099020000}"/>
    <cellStyle name="Normal 196 2 2" xfId="391" xr:uid="{00000000-0005-0000-0000-00009A020000}"/>
    <cellStyle name="Normal 196 3" xfId="392" xr:uid="{00000000-0005-0000-0000-00009B020000}"/>
    <cellStyle name="Normal 197 2" xfId="393" xr:uid="{00000000-0005-0000-0000-00009C020000}"/>
    <cellStyle name="Normal 197 2 2" xfId="394" xr:uid="{00000000-0005-0000-0000-00009D020000}"/>
    <cellStyle name="Normal 197 3" xfId="395" xr:uid="{00000000-0005-0000-0000-00009E020000}"/>
    <cellStyle name="Normal 198 2" xfId="396" xr:uid="{00000000-0005-0000-0000-00009F020000}"/>
    <cellStyle name="Normal 198 2 2" xfId="397" xr:uid="{00000000-0005-0000-0000-0000A0020000}"/>
    <cellStyle name="Normal 198 3" xfId="398" xr:uid="{00000000-0005-0000-0000-0000A1020000}"/>
    <cellStyle name="Normal 199 2" xfId="399" xr:uid="{00000000-0005-0000-0000-0000A2020000}"/>
    <cellStyle name="Normal 199 2 2" xfId="400" xr:uid="{00000000-0005-0000-0000-0000A3020000}"/>
    <cellStyle name="Normal 199 3" xfId="401" xr:uid="{00000000-0005-0000-0000-0000A4020000}"/>
    <cellStyle name="Normal 2" xfId="17" xr:uid="{00000000-0005-0000-0000-0000A5020000}"/>
    <cellStyle name="Normal 2 10" xfId="18" xr:uid="{00000000-0005-0000-0000-0000A6020000}"/>
    <cellStyle name="Normal 2 11" xfId="19" xr:uid="{00000000-0005-0000-0000-0000A7020000}"/>
    <cellStyle name="Normal 2 12" xfId="20" xr:uid="{00000000-0005-0000-0000-0000A8020000}"/>
    <cellStyle name="Normal 2 13" xfId="1261" xr:uid="{00000000-0005-0000-0000-0000A9020000}"/>
    <cellStyle name="Normal 2 14" xfId="2359" xr:uid="{631FF436-018E-4FED-B3DF-F4FF71895CFB}"/>
    <cellStyle name="Normal 2 2" xfId="21" xr:uid="{00000000-0005-0000-0000-0000AA020000}"/>
    <cellStyle name="Normal 2 2 2" xfId="402" xr:uid="{00000000-0005-0000-0000-0000AB020000}"/>
    <cellStyle name="Normal 2 3" xfId="22" xr:uid="{00000000-0005-0000-0000-0000AC020000}"/>
    <cellStyle name="Normal 2 3 2" xfId="403" xr:uid="{00000000-0005-0000-0000-0000AD020000}"/>
    <cellStyle name="Normal 2 4" xfId="23" xr:uid="{00000000-0005-0000-0000-0000AE020000}"/>
    <cellStyle name="Normal 2 4 2" xfId="404" xr:uid="{00000000-0005-0000-0000-0000AF020000}"/>
    <cellStyle name="Normal 2 5" xfId="24" xr:uid="{00000000-0005-0000-0000-0000B0020000}"/>
    <cellStyle name="Normal 2 5 2" xfId="1538" xr:uid="{00000000-0005-0000-0000-0000B1020000}"/>
    <cellStyle name="Normal 2 5 3" xfId="1539" xr:uid="{00000000-0005-0000-0000-0000B2020000}"/>
    <cellStyle name="Normal 2 5 4" xfId="1540" xr:uid="{00000000-0005-0000-0000-0000B3020000}"/>
    <cellStyle name="Normal 2 6" xfId="25" xr:uid="{00000000-0005-0000-0000-0000B4020000}"/>
    <cellStyle name="Normal 2 7" xfId="26" xr:uid="{00000000-0005-0000-0000-0000B5020000}"/>
    <cellStyle name="Normal 2 8" xfId="27" xr:uid="{00000000-0005-0000-0000-0000B6020000}"/>
    <cellStyle name="Normal 2 9" xfId="28" xr:uid="{00000000-0005-0000-0000-0000B7020000}"/>
    <cellStyle name="Normal 20" xfId="2361" xr:uid="{85B667AB-8C49-45C6-9E97-75822E79D8FD}"/>
    <cellStyle name="Normal 20 2" xfId="405" xr:uid="{00000000-0005-0000-0000-0000B8020000}"/>
    <cellStyle name="Normal 20 2 2" xfId="406" xr:uid="{00000000-0005-0000-0000-0000B9020000}"/>
    <cellStyle name="Normal 20 3" xfId="407" xr:uid="{00000000-0005-0000-0000-0000BA020000}"/>
    <cellStyle name="Normal 20 4" xfId="408" xr:uid="{00000000-0005-0000-0000-0000BB020000}"/>
    <cellStyle name="Normal 20 4 2" xfId="1541" xr:uid="{00000000-0005-0000-0000-0000BC020000}"/>
    <cellStyle name="Normal 20 5" xfId="1542" xr:uid="{00000000-0005-0000-0000-0000BD020000}"/>
    <cellStyle name="Normal 20 6" xfId="1543" xr:uid="{00000000-0005-0000-0000-0000BE020000}"/>
    <cellStyle name="Normal 200 2" xfId="409" xr:uid="{00000000-0005-0000-0000-0000BF020000}"/>
    <cellStyle name="Normal 200 2 2" xfId="410" xr:uid="{00000000-0005-0000-0000-0000C0020000}"/>
    <cellStyle name="Normal 200 3" xfId="411" xr:uid="{00000000-0005-0000-0000-0000C1020000}"/>
    <cellStyle name="Normal 201 2" xfId="412" xr:uid="{00000000-0005-0000-0000-0000C2020000}"/>
    <cellStyle name="Normal 201 2 2" xfId="413" xr:uid="{00000000-0005-0000-0000-0000C3020000}"/>
    <cellStyle name="Normal 201 3" xfId="414" xr:uid="{00000000-0005-0000-0000-0000C4020000}"/>
    <cellStyle name="Normal 202 2" xfId="415" xr:uid="{00000000-0005-0000-0000-0000C5020000}"/>
    <cellStyle name="Normal 202 2 2" xfId="416" xr:uid="{00000000-0005-0000-0000-0000C6020000}"/>
    <cellStyle name="Normal 202 3" xfId="417" xr:uid="{00000000-0005-0000-0000-0000C7020000}"/>
    <cellStyle name="Normal 203 2" xfId="418" xr:uid="{00000000-0005-0000-0000-0000C8020000}"/>
    <cellStyle name="Normal 203 2 2" xfId="419" xr:uid="{00000000-0005-0000-0000-0000C9020000}"/>
    <cellStyle name="Normal 203 3" xfId="420" xr:uid="{00000000-0005-0000-0000-0000CA020000}"/>
    <cellStyle name="Normal 204 2" xfId="421" xr:uid="{00000000-0005-0000-0000-0000CB020000}"/>
    <cellStyle name="Normal 204 2 2" xfId="422" xr:uid="{00000000-0005-0000-0000-0000CC020000}"/>
    <cellStyle name="Normal 204 3" xfId="423" xr:uid="{00000000-0005-0000-0000-0000CD020000}"/>
    <cellStyle name="Normal 205 2" xfId="424" xr:uid="{00000000-0005-0000-0000-0000CE020000}"/>
    <cellStyle name="Normal 205 2 2" xfId="425" xr:uid="{00000000-0005-0000-0000-0000CF020000}"/>
    <cellStyle name="Normal 205 3" xfId="426" xr:uid="{00000000-0005-0000-0000-0000D0020000}"/>
    <cellStyle name="Normal 206 2" xfId="427" xr:uid="{00000000-0005-0000-0000-0000D1020000}"/>
    <cellStyle name="Normal 206 2 2" xfId="428" xr:uid="{00000000-0005-0000-0000-0000D2020000}"/>
    <cellStyle name="Normal 206 3" xfId="429" xr:uid="{00000000-0005-0000-0000-0000D3020000}"/>
    <cellStyle name="Normal 207 2" xfId="430" xr:uid="{00000000-0005-0000-0000-0000D4020000}"/>
    <cellStyle name="Normal 207 2 2" xfId="431" xr:uid="{00000000-0005-0000-0000-0000D5020000}"/>
    <cellStyle name="Normal 207 3" xfId="432" xr:uid="{00000000-0005-0000-0000-0000D6020000}"/>
    <cellStyle name="Normal 208 2" xfId="433" xr:uid="{00000000-0005-0000-0000-0000D7020000}"/>
    <cellStyle name="Normal 208 2 2" xfId="434" xr:uid="{00000000-0005-0000-0000-0000D8020000}"/>
    <cellStyle name="Normal 208 3" xfId="435" xr:uid="{00000000-0005-0000-0000-0000D9020000}"/>
    <cellStyle name="Normal 209 2" xfId="436" xr:uid="{00000000-0005-0000-0000-0000DA020000}"/>
    <cellStyle name="Normal 209 2 2" xfId="437" xr:uid="{00000000-0005-0000-0000-0000DB020000}"/>
    <cellStyle name="Normal 209 3" xfId="438" xr:uid="{00000000-0005-0000-0000-0000DC020000}"/>
    <cellStyle name="Normal 21" xfId="42" xr:uid="{00000000-0005-0000-0000-0000DD020000}"/>
    <cellStyle name="Normal 21 2" xfId="439" xr:uid="{00000000-0005-0000-0000-0000DE020000}"/>
    <cellStyle name="Normal 21 2 2" xfId="440" xr:uid="{00000000-0005-0000-0000-0000DF020000}"/>
    <cellStyle name="Normal 21 3" xfId="441" xr:uid="{00000000-0005-0000-0000-0000E0020000}"/>
    <cellStyle name="Normal 21 4" xfId="442" xr:uid="{00000000-0005-0000-0000-0000E1020000}"/>
    <cellStyle name="Normal 21 4 2" xfId="1544" xr:uid="{00000000-0005-0000-0000-0000E2020000}"/>
    <cellStyle name="Normal 21 5" xfId="1545" xr:uid="{00000000-0005-0000-0000-0000E3020000}"/>
    <cellStyle name="Normal 21 6" xfId="1546" xr:uid="{00000000-0005-0000-0000-0000E4020000}"/>
    <cellStyle name="Normal 210 2" xfId="443" xr:uid="{00000000-0005-0000-0000-0000E5020000}"/>
    <cellStyle name="Normal 210 2 2" xfId="444" xr:uid="{00000000-0005-0000-0000-0000E6020000}"/>
    <cellStyle name="Normal 210 3" xfId="445" xr:uid="{00000000-0005-0000-0000-0000E7020000}"/>
    <cellStyle name="Normal 211 2" xfId="446" xr:uid="{00000000-0005-0000-0000-0000E8020000}"/>
    <cellStyle name="Normal 211 2 2" xfId="447" xr:uid="{00000000-0005-0000-0000-0000E9020000}"/>
    <cellStyle name="Normal 211 3" xfId="448" xr:uid="{00000000-0005-0000-0000-0000EA020000}"/>
    <cellStyle name="Normal 212 2" xfId="449" xr:uid="{00000000-0005-0000-0000-0000EB020000}"/>
    <cellStyle name="Normal 212 2 2" xfId="450" xr:uid="{00000000-0005-0000-0000-0000EC020000}"/>
    <cellStyle name="Normal 212 3" xfId="451" xr:uid="{00000000-0005-0000-0000-0000ED020000}"/>
    <cellStyle name="Normal 213 2" xfId="452" xr:uid="{00000000-0005-0000-0000-0000EE020000}"/>
    <cellStyle name="Normal 213 2 2" xfId="453" xr:uid="{00000000-0005-0000-0000-0000EF020000}"/>
    <cellStyle name="Normal 213 3" xfId="454" xr:uid="{00000000-0005-0000-0000-0000F0020000}"/>
    <cellStyle name="Normal 214 2" xfId="455" xr:uid="{00000000-0005-0000-0000-0000F1020000}"/>
    <cellStyle name="Normal 214 2 2" xfId="456" xr:uid="{00000000-0005-0000-0000-0000F2020000}"/>
    <cellStyle name="Normal 214 3" xfId="457" xr:uid="{00000000-0005-0000-0000-0000F3020000}"/>
    <cellStyle name="Normal 215 2" xfId="458" xr:uid="{00000000-0005-0000-0000-0000F4020000}"/>
    <cellStyle name="Normal 215 2 2" xfId="459" xr:uid="{00000000-0005-0000-0000-0000F5020000}"/>
    <cellStyle name="Normal 215 3" xfId="460" xr:uid="{00000000-0005-0000-0000-0000F6020000}"/>
    <cellStyle name="Normal 216 2" xfId="461" xr:uid="{00000000-0005-0000-0000-0000F7020000}"/>
    <cellStyle name="Normal 216 2 2" xfId="462" xr:uid="{00000000-0005-0000-0000-0000F8020000}"/>
    <cellStyle name="Normal 216 3" xfId="463" xr:uid="{00000000-0005-0000-0000-0000F9020000}"/>
    <cellStyle name="Normal 217 2" xfId="464" xr:uid="{00000000-0005-0000-0000-0000FA020000}"/>
    <cellStyle name="Normal 217 2 2" xfId="465" xr:uid="{00000000-0005-0000-0000-0000FB020000}"/>
    <cellStyle name="Normal 217 3" xfId="466" xr:uid="{00000000-0005-0000-0000-0000FC020000}"/>
    <cellStyle name="Normal 218 2" xfId="467" xr:uid="{00000000-0005-0000-0000-0000FD020000}"/>
    <cellStyle name="Normal 218 2 2" xfId="468" xr:uid="{00000000-0005-0000-0000-0000FE020000}"/>
    <cellStyle name="Normal 218 3" xfId="469" xr:uid="{00000000-0005-0000-0000-0000FF020000}"/>
    <cellStyle name="Normal 219 2" xfId="470" xr:uid="{00000000-0005-0000-0000-000000030000}"/>
    <cellStyle name="Normal 219 2 2" xfId="471" xr:uid="{00000000-0005-0000-0000-000001030000}"/>
    <cellStyle name="Normal 219 3" xfId="472" xr:uid="{00000000-0005-0000-0000-000002030000}"/>
    <cellStyle name="Normal 22" xfId="2364" xr:uid="{3641DB44-00DA-4746-8676-0654ED9C78FC}"/>
    <cellStyle name="Normal 22 2" xfId="473" xr:uid="{00000000-0005-0000-0000-000003030000}"/>
    <cellStyle name="Normal 22 2 2" xfId="474" xr:uid="{00000000-0005-0000-0000-000004030000}"/>
    <cellStyle name="Normal 22 3" xfId="475" xr:uid="{00000000-0005-0000-0000-000005030000}"/>
    <cellStyle name="Normal 22 4" xfId="476" xr:uid="{00000000-0005-0000-0000-000006030000}"/>
    <cellStyle name="Normal 22 4 2" xfId="1547" xr:uid="{00000000-0005-0000-0000-000007030000}"/>
    <cellStyle name="Normal 22 5" xfId="1548" xr:uid="{00000000-0005-0000-0000-000008030000}"/>
    <cellStyle name="Normal 22 6" xfId="1549" xr:uid="{00000000-0005-0000-0000-000009030000}"/>
    <cellStyle name="Normal 220 2" xfId="477" xr:uid="{00000000-0005-0000-0000-00000A030000}"/>
    <cellStyle name="Normal 220 2 2" xfId="478" xr:uid="{00000000-0005-0000-0000-00000B030000}"/>
    <cellStyle name="Normal 220 3" xfId="479" xr:uid="{00000000-0005-0000-0000-00000C030000}"/>
    <cellStyle name="Normal 221 2" xfId="480" xr:uid="{00000000-0005-0000-0000-00000D030000}"/>
    <cellStyle name="Normal 221 2 2" xfId="481" xr:uid="{00000000-0005-0000-0000-00000E030000}"/>
    <cellStyle name="Normal 221 3" xfId="482" xr:uid="{00000000-0005-0000-0000-00000F030000}"/>
    <cellStyle name="Normal 222 2" xfId="483" xr:uid="{00000000-0005-0000-0000-000010030000}"/>
    <cellStyle name="Normal 222 2 2" xfId="484" xr:uid="{00000000-0005-0000-0000-000011030000}"/>
    <cellStyle name="Normal 222 3" xfId="485" xr:uid="{00000000-0005-0000-0000-000012030000}"/>
    <cellStyle name="Normal 223 2" xfId="486" xr:uid="{00000000-0005-0000-0000-000013030000}"/>
    <cellStyle name="Normal 223 2 2" xfId="487" xr:uid="{00000000-0005-0000-0000-000014030000}"/>
    <cellStyle name="Normal 223 3" xfId="488" xr:uid="{00000000-0005-0000-0000-000015030000}"/>
    <cellStyle name="Normal 224 2" xfId="489" xr:uid="{00000000-0005-0000-0000-000016030000}"/>
    <cellStyle name="Normal 224 2 2" xfId="490" xr:uid="{00000000-0005-0000-0000-000017030000}"/>
    <cellStyle name="Normal 224 3" xfId="491" xr:uid="{00000000-0005-0000-0000-000018030000}"/>
    <cellStyle name="Normal 225 2" xfId="492" xr:uid="{00000000-0005-0000-0000-000019030000}"/>
    <cellStyle name="Normal 225 2 2" xfId="493" xr:uid="{00000000-0005-0000-0000-00001A030000}"/>
    <cellStyle name="Normal 225 3" xfId="494" xr:uid="{00000000-0005-0000-0000-00001B030000}"/>
    <cellStyle name="Normal 226 2" xfId="495" xr:uid="{00000000-0005-0000-0000-00001C030000}"/>
    <cellStyle name="Normal 226 2 2" xfId="496" xr:uid="{00000000-0005-0000-0000-00001D030000}"/>
    <cellStyle name="Normal 226 3" xfId="497" xr:uid="{00000000-0005-0000-0000-00001E030000}"/>
    <cellStyle name="Normal 227 2" xfId="498" xr:uid="{00000000-0005-0000-0000-00001F030000}"/>
    <cellStyle name="Normal 227 2 2" xfId="499" xr:uid="{00000000-0005-0000-0000-000020030000}"/>
    <cellStyle name="Normal 227 3" xfId="500" xr:uid="{00000000-0005-0000-0000-000021030000}"/>
    <cellStyle name="Normal 228 2" xfId="501" xr:uid="{00000000-0005-0000-0000-000022030000}"/>
    <cellStyle name="Normal 228 2 2" xfId="502" xr:uid="{00000000-0005-0000-0000-000023030000}"/>
    <cellStyle name="Normal 228 3" xfId="503" xr:uid="{00000000-0005-0000-0000-000024030000}"/>
    <cellStyle name="Normal 229 2" xfId="504" xr:uid="{00000000-0005-0000-0000-000025030000}"/>
    <cellStyle name="Normal 229 2 2" xfId="505" xr:uid="{00000000-0005-0000-0000-000026030000}"/>
    <cellStyle name="Normal 229 3" xfId="506" xr:uid="{00000000-0005-0000-0000-000027030000}"/>
    <cellStyle name="Normal 23" xfId="2370" xr:uid="{64A0D8B9-170D-4E84-BA89-20C487217C17}"/>
    <cellStyle name="Normal 23 2" xfId="507" xr:uid="{00000000-0005-0000-0000-000028030000}"/>
    <cellStyle name="Normal 23 2 2" xfId="508" xr:uid="{00000000-0005-0000-0000-000029030000}"/>
    <cellStyle name="Normal 23 3" xfId="509" xr:uid="{00000000-0005-0000-0000-00002A030000}"/>
    <cellStyle name="Normal 23 4" xfId="510" xr:uid="{00000000-0005-0000-0000-00002B030000}"/>
    <cellStyle name="Normal 23 5" xfId="511" xr:uid="{00000000-0005-0000-0000-00002C030000}"/>
    <cellStyle name="Normal 23 5 2" xfId="1550" xr:uid="{00000000-0005-0000-0000-00002D030000}"/>
    <cellStyle name="Normal 23 5 2 2" xfId="1551" xr:uid="{00000000-0005-0000-0000-00002E030000}"/>
    <cellStyle name="Normal 23 5 3" xfId="1552" xr:uid="{00000000-0005-0000-0000-00002F030000}"/>
    <cellStyle name="Normal 23 6" xfId="1553" xr:uid="{00000000-0005-0000-0000-000030030000}"/>
    <cellStyle name="Normal 23 6 2" xfId="1554" xr:uid="{00000000-0005-0000-0000-000031030000}"/>
    <cellStyle name="Normal 23 7" xfId="1555" xr:uid="{00000000-0005-0000-0000-000032030000}"/>
    <cellStyle name="Normal 230 2" xfId="512" xr:uid="{00000000-0005-0000-0000-000033030000}"/>
    <cellStyle name="Normal 230 2 2" xfId="513" xr:uid="{00000000-0005-0000-0000-000034030000}"/>
    <cellStyle name="Normal 230 3" xfId="514" xr:uid="{00000000-0005-0000-0000-000035030000}"/>
    <cellStyle name="Normal 231 2" xfId="515" xr:uid="{00000000-0005-0000-0000-000036030000}"/>
    <cellStyle name="Normal 231 2 2" xfId="516" xr:uid="{00000000-0005-0000-0000-000037030000}"/>
    <cellStyle name="Normal 231 3" xfId="517" xr:uid="{00000000-0005-0000-0000-000038030000}"/>
    <cellStyle name="Normal 232 2" xfId="518" xr:uid="{00000000-0005-0000-0000-000039030000}"/>
    <cellStyle name="Normal 232 2 2" xfId="519" xr:uid="{00000000-0005-0000-0000-00003A030000}"/>
    <cellStyle name="Normal 232 3" xfId="520" xr:uid="{00000000-0005-0000-0000-00003B030000}"/>
    <cellStyle name="Normal 233 2" xfId="521" xr:uid="{00000000-0005-0000-0000-00003C030000}"/>
    <cellStyle name="Normal 233 2 2" xfId="522" xr:uid="{00000000-0005-0000-0000-00003D030000}"/>
    <cellStyle name="Normal 233 3" xfId="523" xr:uid="{00000000-0005-0000-0000-00003E030000}"/>
    <cellStyle name="Normal 234 2" xfId="524" xr:uid="{00000000-0005-0000-0000-00003F030000}"/>
    <cellStyle name="Normal 234 2 2" xfId="525" xr:uid="{00000000-0005-0000-0000-000040030000}"/>
    <cellStyle name="Normal 234 3" xfId="526" xr:uid="{00000000-0005-0000-0000-000041030000}"/>
    <cellStyle name="Normal 235 2" xfId="527" xr:uid="{00000000-0005-0000-0000-000042030000}"/>
    <cellStyle name="Normal 235 2 2" xfId="528" xr:uid="{00000000-0005-0000-0000-000043030000}"/>
    <cellStyle name="Normal 235 3" xfId="529" xr:uid="{00000000-0005-0000-0000-000044030000}"/>
    <cellStyle name="Normal 236 2" xfId="530" xr:uid="{00000000-0005-0000-0000-000045030000}"/>
    <cellStyle name="Normal 236 2 2" xfId="531" xr:uid="{00000000-0005-0000-0000-000046030000}"/>
    <cellStyle name="Normal 236 3" xfId="532" xr:uid="{00000000-0005-0000-0000-000047030000}"/>
    <cellStyle name="Normal 237 2" xfId="533" xr:uid="{00000000-0005-0000-0000-000048030000}"/>
    <cellStyle name="Normal 237 2 2" xfId="534" xr:uid="{00000000-0005-0000-0000-000049030000}"/>
    <cellStyle name="Normal 237 3" xfId="535" xr:uid="{00000000-0005-0000-0000-00004A030000}"/>
    <cellStyle name="Normal 238 2" xfId="536" xr:uid="{00000000-0005-0000-0000-00004B030000}"/>
    <cellStyle name="Normal 238 2 2" xfId="537" xr:uid="{00000000-0005-0000-0000-00004C030000}"/>
    <cellStyle name="Normal 238 3" xfId="538" xr:uid="{00000000-0005-0000-0000-00004D030000}"/>
    <cellStyle name="Normal 239 2" xfId="539" xr:uid="{00000000-0005-0000-0000-00004E030000}"/>
    <cellStyle name="Normal 239 2 2" xfId="540" xr:uid="{00000000-0005-0000-0000-00004F030000}"/>
    <cellStyle name="Normal 239 3" xfId="541" xr:uid="{00000000-0005-0000-0000-000050030000}"/>
    <cellStyle name="Normal 24 2" xfId="542" xr:uid="{00000000-0005-0000-0000-000051030000}"/>
    <cellStyle name="Normal 24 2 2" xfId="543" xr:uid="{00000000-0005-0000-0000-000052030000}"/>
    <cellStyle name="Normal 24 3" xfId="544" xr:uid="{00000000-0005-0000-0000-000053030000}"/>
    <cellStyle name="Normal 24 4" xfId="545" xr:uid="{00000000-0005-0000-0000-000054030000}"/>
    <cellStyle name="Normal 24 4 2" xfId="1556" xr:uid="{00000000-0005-0000-0000-000055030000}"/>
    <cellStyle name="Normal 24 5" xfId="1557" xr:uid="{00000000-0005-0000-0000-000056030000}"/>
    <cellStyle name="Normal 24 6" xfId="1558" xr:uid="{00000000-0005-0000-0000-000057030000}"/>
    <cellStyle name="Normal 240 2" xfId="546" xr:uid="{00000000-0005-0000-0000-000058030000}"/>
    <cellStyle name="Normal 240 2 2" xfId="547" xr:uid="{00000000-0005-0000-0000-000059030000}"/>
    <cellStyle name="Normal 240 3" xfId="548" xr:uid="{00000000-0005-0000-0000-00005A030000}"/>
    <cellStyle name="Normal 241 2" xfId="549" xr:uid="{00000000-0005-0000-0000-00005B030000}"/>
    <cellStyle name="Normal 241 2 2" xfId="550" xr:uid="{00000000-0005-0000-0000-00005C030000}"/>
    <cellStyle name="Normal 241 3" xfId="551" xr:uid="{00000000-0005-0000-0000-00005D030000}"/>
    <cellStyle name="Normal 242 2" xfId="552" xr:uid="{00000000-0005-0000-0000-00005E030000}"/>
    <cellStyle name="Normal 242 2 2" xfId="553" xr:uid="{00000000-0005-0000-0000-00005F030000}"/>
    <cellStyle name="Normal 242 3" xfId="554" xr:uid="{00000000-0005-0000-0000-000060030000}"/>
    <cellStyle name="Normal 243 2" xfId="555" xr:uid="{00000000-0005-0000-0000-000061030000}"/>
    <cellStyle name="Normal 243 2 2" xfId="556" xr:uid="{00000000-0005-0000-0000-000062030000}"/>
    <cellStyle name="Normal 243 3" xfId="557" xr:uid="{00000000-0005-0000-0000-000063030000}"/>
    <cellStyle name="Normal 244 2" xfId="558" xr:uid="{00000000-0005-0000-0000-000064030000}"/>
    <cellStyle name="Normal 244 2 2" xfId="559" xr:uid="{00000000-0005-0000-0000-000065030000}"/>
    <cellStyle name="Normal 244 3" xfId="560" xr:uid="{00000000-0005-0000-0000-000066030000}"/>
    <cellStyle name="Normal 245 2" xfId="561" xr:uid="{00000000-0005-0000-0000-000067030000}"/>
    <cellStyle name="Normal 245 2 2" xfId="562" xr:uid="{00000000-0005-0000-0000-000068030000}"/>
    <cellStyle name="Normal 245 3" xfId="563" xr:uid="{00000000-0005-0000-0000-000069030000}"/>
    <cellStyle name="Normal 246 2" xfId="564" xr:uid="{00000000-0005-0000-0000-00006A030000}"/>
    <cellStyle name="Normal 246 2 2" xfId="565" xr:uid="{00000000-0005-0000-0000-00006B030000}"/>
    <cellStyle name="Normal 246 3" xfId="566" xr:uid="{00000000-0005-0000-0000-00006C030000}"/>
    <cellStyle name="Normal 247 2" xfId="567" xr:uid="{00000000-0005-0000-0000-00006D030000}"/>
    <cellStyle name="Normal 247 2 2" xfId="568" xr:uid="{00000000-0005-0000-0000-00006E030000}"/>
    <cellStyle name="Normal 247 3" xfId="569" xr:uid="{00000000-0005-0000-0000-00006F030000}"/>
    <cellStyle name="Normal 248 2" xfId="570" xr:uid="{00000000-0005-0000-0000-000070030000}"/>
    <cellStyle name="Normal 248 2 2" xfId="571" xr:uid="{00000000-0005-0000-0000-000071030000}"/>
    <cellStyle name="Normal 248 3" xfId="572" xr:uid="{00000000-0005-0000-0000-000072030000}"/>
    <cellStyle name="Normal 249 2" xfId="573" xr:uid="{00000000-0005-0000-0000-000073030000}"/>
    <cellStyle name="Normal 249 2 2" xfId="574" xr:uid="{00000000-0005-0000-0000-000074030000}"/>
    <cellStyle name="Normal 249 3" xfId="575" xr:uid="{00000000-0005-0000-0000-000075030000}"/>
    <cellStyle name="Normal 25 2" xfId="576" xr:uid="{00000000-0005-0000-0000-000076030000}"/>
    <cellStyle name="Normal 25 2 2" xfId="577" xr:uid="{00000000-0005-0000-0000-000077030000}"/>
    <cellStyle name="Normal 25 3" xfId="578" xr:uid="{00000000-0005-0000-0000-000078030000}"/>
    <cellStyle name="Normal 25 4" xfId="579" xr:uid="{00000000-0005-0000-0000-000079030000}"/>
    <cellStyle name="Normal 25 4 2" xfId="1559" xr:uid="{00000000-0005-0000-0000-00007A030000}"/>
    <cellStyle name="Normal 25 5" xfId="1560" xr:uid="{00000000-0005-0000-0000-00007B030000}"/>
    <cellStyle name="Normal 25 6" xfId="1561" xr:uid="{00000000-0005-0000-0000-00007C030000}"/>
    <cellStyle name="Normal 250 2" xfId="580" xr:uid="{00000000-0005-0000-0000-00007D030000}"/>
    <cellStyle name="Normal 250 2 2" xfId="581" xr:uid="{00000000-0005-0000-0000-00007E030000}"/>
    <cellStyle name="Normal 250 3" xfId="582" xr:uid="{00000000-0005-0000-0000-00007F030000}"/>
    <cellStyle name="Normal 251 2" xfId="583" xr:uid="{00000000-0005-0000-0000-000080030000}"/>
    <cellStyle name="Normal 251 2 2" xfId="584" xr:uid="{00000000-0005-0000-0000-000081030000}"/>
    <cellStyle name="Normal 251 3" xfId="585" xr:uid="{00000000-0005-0000-0000-000082030000}"/>
    <cellStyle name="Normal 252 2" xfId="586" xr:uid="{00000000-0005-0000-0000-000083030000}"/>
    <cellStyle name="Normal 252 2 2" xfId="587" xr:uid="{00000000-0005-0000-0000-000084030000}"/>
    <cellStyle name="Normal 252 3" xfId="588" xr:uid="{00000000-0005-0000-0000-000085030000}"/>
    <cellStyle name="Normal 253 2" xfId="589" xr:uid="{00000000-0005-0000-0000-000086030000}"/>
    <cellStyle name="Normal 253 2 2" xfId="590" xr:uid="{00000000-0005-0000-0000-000087030000}"/>
    <cellStyle name="Normal 253 3" xfId="591" xr:uid="{00000000-0005-0000-0000-000088030000}"/>
    <cellStyle name="Normal 254 2" xfId="592" xr:uid="{00000000-0005-0000-0000-000089030000}"/>
    <cellStyle name="Normal 254 2 2" xfId="593" xr:uid="{00000000-0005-0000-0000-00008A030000}"/>
    <cellStyle name="Normal 254 3" xfId="594" xr:uid="{00000000-0005-0000-0000-00008B030000}"/>
    <cellStyle name="Normal 255 2" xfId="595" xr:uid="{00000000-0005-0000-0000-00008C030000}"/>
    <cellStyle name="Normal 255 2 2" xfId="596" xr:uid="{00000000-0005-0000-0000-00008D030000}"/>
    <cellStyle name="Normal 255 3" xfId="597" xr:uid="{00000000-0005-0000-0000-00008E030000}"/>
    <cellStyle name="Normal 256" xfId="43" xr:uid="{00000000-0005-0000-0000-00008F030000}"/>
    <cellStyle name="Normal 256 2" xfId="598" xr:uid="{00000000-0005-0000-0000-000090030000}"/>
    <cellStyle name="Normal 256 3" xfId="1562" xr:uid="{00000000-0005-0000-0000-000091030000}"/>
    <cellStyle name="Normal 257" xfId="599" xr:uid="{00000000-0005-0000-0000-000092030000}"/>
    <cellStyle name="Normal 257 2" xfId="600" xr:uid="{00000000-0005-0000-0000-000093030000}"/>
    <cellStyle name="Normal 257 3" xfId="601" xr:uid="{00000000-0005-0000-0000-000094030000}"/>
    <cellStyle name="Normal 257 3 2" xfId="1563" xr:uid="{00000000-0005-0000-0000-000095030000}"/>
    <cellStyle name="Normal 257 3 2 2" xfId="1564" xr:uid="{00000000-0005-0000-0000-000096030000}"/>
    <cellStyle name="Normal 257 3 3" xfId="1565" xr:uid="{00000000-0005-0000-0000-000097030000}"/>
    <cellStyle name="Normal 257 4" xfId="602" xr:uid="{00000000-0005-0000-0000-000098030000}"/>
    <cellStyle name="Normal 257 5" xfId="1566" xr:uid="{00000000-0005-0000-0000-000099030000}"/>
    <cellStyle name="Normal 257 5 2" xfId="1567" xr:uid="{00000000-0005-0000-0000-00009A030000}"/>
    <cellStyle name="Normal 257 6" xfId="1568" xr:uid="{00000000-0005-0000-0000-00009B030000}"/>
    <cellStyle name="Normal 258" xfId="603" xr:uid="{00000000-0005-0000-0000-00009C030000}"/>
    <cellStyle name="Normal 258 2" xfId="604" xr:uid="{00000000-0005-0000-0000-00009D030000}"/>
    <cellStyle name="Normal 258 2 2" xfId="1570" xr:uid="{00000000-0005-0000-0000-00009E030000}"/>
    <cellStyle name="Normal 258 2 2 2" xfId="1571" xr:uid="{00000000-0005-0000-0000-00009F030000}"/>
    <cellStyle name="Normal 258 2 3" xfId="1572" xr:uid="{00000000-0005-0000-0000-0000A0030000}"/>
    <cellStyle name="Normal 258 3" xfId="605" xr:uid="{00000000-0005-0000-0000-0000A1030000}"/>
    <cellStyle name="Normal 258 3 2" xfId="1573" xr:uid="{00000000-0005-0000-0000-0000A2030000}"/>
    <cellStyle name="Normal 258 4" xfId="606" xr:uid="{00000000-0005-0000-0000-0000A3030000}"/>
    <cellStyle name="Normal 258 4 2" xfId="1574" xr:uid="{00000000-0005-0000-0000-0000A4030000}"/>
    <cellStyle name="Normal 258 4 2 2" xfId="1575" xr:uid="{00000000-0005-0000-0000-0000A5030000}"/>
    <cellStyle name="Normal 258 4 3" xfId="1576" xr:uid="{00000000-0005-0000-0000-0000A6030000}"/>
    <cellStyle name="Normal 258 5" xfId="1577" xr:uid="{00000000-0005-0000-0000-0000A7030000}"/>
    <cellStyle name="Normal 258 6" xfId="1569" xr:uid="{00000000-0005-0000-0000-0000A8030000}"/>
    <cellStyle name="Normal 259" xfId="607" xr:uid="{00000000-0005-0000-0000-0000A9030000}"/>
    <cellStyle name="Normal 259 2" xfId="1578" xr:uid="{00000000-0005-0000-0000-0000AA030000}"/>
    <cellStyle name="Normal 259 2 2" xfId="1579" xr:uid="{00000000-0005-0000-0000-0000AB030000}"/>
    <cellStyle name="Normal 259 3" xfId="1580" xr:uid="{00000000-0005-0000-0000-0000AC030000}"/>
    <cellStyle name="Normal 26 2" xfId="608" xr:uid="{00000000-0005-0000-0000-0000AD030000}"/>
    <cellStyle name="Normal 26 2 2" xfId="609" xr:uid="{00000000-0005-0000-0000-0000AE030000}"/>
    <cellStyle name="Normal 26 3" xfId="610" xr:uid="{00000000-0005-0000-0000-0000AF030000}"/>
    <cellStyle name="Normal 26 4" xfId="611" xr:uid="{00000000-0005-0000-0000-0000B0030000}"/>
    <cellStyle name="Normal 26 4 2" xfId="1581" xr:uid="{00000000-0005-0000-0000-0000B1030000}"/>
    <cellStyle name="Normal 26 5" xfId="1582" xr:uid="{00000000-0005-0000-0000-0000B2030000}"/>
    <cellStyle name="Normal 26 6" xfId="1583" xr:uid="{00000000-0005-0000-0000-0000B3030000}"/>
    <cellStyle name="Normal 260" xfId="612" xr:uid="{00000000-0005-0000-0000-0000B4030000}"/>
    <cellStyle name="Normal 260 2" xfId="1584" xr:uid="{00000000-0005-0000-0000-0000B5030000}"/>
    <cellStyle name="Normal 260 2 2" xfId="1585" xr:uid="{00000000-0005-0000-0000-0000B6030000}"/>
    <cellStyle name="Normal 260 3" xfId="1586" xr:uid="{00000000-0005-0000-0000-0000B7030000}"/>
    <cellStyle name="Normal 261" xfId="613" xr:uid="{00000000-0005-0000-0000-0000B8030000}"/>
    <cellStyle name="Normal 261 2" xfId="1587" xr:uid="{00000000-0005-0000-0000-0000B9030000}"/>
    <cellStyle name="Normal 261 2 2" xfId="1588" xr:uid="{00000000-0005-0000-0000-0000BA030000}"/>
    <cellStyle name="Normal 261 3" xfId="1589" xr:uid="{00000000-0005-0000-0000-0000BB030000}"/>
    <cellStyle name="Normal 262" xfId="614" xr:uid="{00000000-0005-0000-0000-0000BC030000}"/>
    <cellStyle name="Normal 262 2" xfId="1590" xr:uid="{00000000-0005-0000-0000-0000BD030000}"/>
    <cellStyle name="Normal 262 2 2" xfId="1591" xr:uid="{00000000-0005-0000-0000-0000BE030000}"/>
    <cellStyle name="Normal 262 3" xfId="1592" xr:uid="{00000000-0005-0000-0000-0000BF030000}"/>
    <cellStyle name="Normal 263" xfId="615" xr:uid="{00000000-0005-0000-0000-0000C0030000}"/>
    <cellStyle name="Normal 263 2" xfId="1593" xr:uid="{00000000-0005-0000-0000-0000C1030000}"/>
    <cellStyle name="Normal 263 2 2" xfId="1594" xr:uid="{00000000-0005-0000-0000-0000C2030000}"/>
    <cellStyle name="Normal 263 3" xfId="1595" xr:uid="{00000000-0005-0000-0000-0000C3030000}"/>
    <cellStyle name="Normal 264" xfId="616" xr:uid="{00000000-0005-0000-0000-0000C4030000}"/>
    <cellStyle name="Normal 264 2" xfId="1596" xr:uid="{00000000-0005-0000-0000-0000C5030000}"/>
    <cellStyle name="Normal 264 2 2" xfId="1597" xr:uid="{00000000-0005-0000-0000-0000C6030000}"/>
    <cellStyle name="Normal 264 3" xfId="1598" xr:uid="{00000000-0005-0000-0000-0000C7030000}"/>
    <cellStyle name="Normal 265" xfId="617" xr:uid="{00000000-0005-0000-0000-0000C8030000}"/>
    <cellStyle name="Normal 265 2" xfId="1599" xr:uid="{00000000-0005-0000-0000-0000C9030000}"/>
    <cellStyle name="Normal 265 2 2" xfId="1600" xr:uid="{00000000-0005-0000-0000-0000CA030000}"/>
    <cellStyle name="Normal 265 3" xfId="1601" xr:uid="{00000000-0005-0000-0000-0000CB030000}"/>
    <cellStyle name="Normal 266" xfId="618" xr:uid="{00000000-0005-0000-0000-0000CC030000}"/>
    <cellStyle name="Normal 266 2" xfId="1602" xr:uid="{00000000-0005-0000-0000-0000CD030000}"/>
    <cellStyle name="Normal 266 2 2" xfId="1603" xr:uid="{00000000-0005-0000-0000-0000CE030000}"/>
    <cellStyle name="Normal 266 3" xfId="1604" xr:uid="{00000000-0005-0000-0000-0000CF030000}"/>
    <cellStyle name="Normal 267" xfId="619" xr:uid="{00000000-0005-0000-0000-0000D0030000}"/>
    <cellStyle name="Normal 267 2" xfId="1605" xr:uid="{00000000-0005-0000-0000-0000D1030000}"/>
    <cellStyle name="Normal 267 2 2" xfId="1606" xr:uid="{00000000-0005-0000-0000-0000D2030000}"/>
    <cellStyle name="Normal 267 3" xfId="1607" xr:uid="{00000000-0005-0000-0000-0000D3030000}"/>
    <cellStyle name="Normal 268" xfId="620" xr:uid="{00000000-0005-0000-0000-0000D4030000}"/>
    <cellStyle name="Normal 268 2" xfId="1608" xr:uid="{00000000-0005-0000-0000-0000D5030000}"/>
    <cellStyle name="Normal 268 2 2" xfId="1609" xr:uid="{00000000-0005-0000-0000-0000D6030000}"/>
    <cellStyle name="Normal 268 3" xfId="1610" xr:uid="{00000000-0005-0000-0000-0000D7030000}"/>
    <cellStyle name="Normal 269" xfId="621" xr:uid="{00000000-0005-0000-0000-0000D8030000}"/>
    <cellStyle name="Normal 269 2" xfId="1611" xr:uid="{00000000-0005-0000-0000-0000D9030000}"/>
    <cellStyle name="Normal 269 2 2" xfId="1612" xr:uid="{00000000-0005-0000-0000-0000DA030000}"/>
    <cellStyle name="Normal 269 3" xfId="1613" xr:uid="{00000000-0005-0000-0000-0000DB030000}"/>
    <cellStyle name="Normal 27" xfId="2368" xr:uid="{1EFB26E9-FA01-40AF-BA95-09347CCC6576}"/>
    <cellStyle name="Normal 27 2" xfId="622" xr:uid="{00000000-0005-0000-0000-0000DC030000}"/>
    <cellStyle name="Normal 27 2 2" xfId="623" xr:uid="{00000000-0005-0000-0000-0000DD030000}"/>
    <cellStyle name="Normal 27 3" xfId="624" xr:uid="{00000000-0005-0000-0000-0000DE030000}"/>
    <cellStyle name="Normal 27 4" xfId="625" xr:uid="{00000000-0005-0000-0000-0000DF030000}"/>
    <cellStyle name="Normal 27 4 2" xfId="1614" xr:uid="{00000000-0005-0000-0000-0000E0030000}"/>
    <cellStyle name="Normal 27 5" xfId="1615" xr:uid="{00000000-0005-0000-0000-0000E1030000}"/>
    <cellStyle name="Normal 27 6" xfId="1616" xr:uid="{00000000-0005-0000-0000-0000E2030000}"/>
    <cellStyle name="Normal 270" xfId="626" xr:uid="{00000000-0005-0000-0000-0000E3030000}"/>
    <cellStyle name="Normal 270 2" xfId="1617" xr:uid="{00000000-0005-0000-0000-0000E4030000}"/>
    <cellStyle name="Normal 270 2 2" xfId="1618" xr:uid="{00000000-0005-0000-0000-0000E5030000}"/>
    <cellStyle name="Normal 270 3" xfId="1619" xr:uid="{00000000-0005-0000-0000-0000E6030000}"/>
    <cellStyle name="Normal 271" xfId="627" xr:uid="{00000000-0005-0000-0000-0000E7030000}"/>
    <cellStyle name="Normal 271 2" xfId="1620" xr:uid="{00000000-0005-0000-0000-0000E8030000}"/>
    <cellStyle name="Normal 271 2 2" xfId="1621" xr:uid="{00000000-0005-0000-0000-0000E9030000}"/>
    <cellStyle name="Normal 271 3" xfId="1622" xr:uid="{00000000-0005-0000-0000-0000EA030000}"/>
    <cellStyle name="Normal 272" xfId="628" xr:uid="{00000000-0005-0000-0000-0000EB030000}"/>
    <cellStyle name="Normal 272 2" xfId="1623" xr:uid="{00000000-0005-0000-0000-0000EC030000}"/>
    <cellStyle name="Normal 272 2 2" xfId="1624" xr:uid="{00000000-0005-0000-0000-0000ED030000}"/>
    <cellStyle name="Normal 272 3" xfId="1625" xr:uid="{00000000-0005-0000-0000-0000EE030000}"/>
    <cellStyle name="Normal 273" xfId="629" xr:uid="{00000000-0005-0000-0000-0000EF030000}"/>
    <cellStyle name="Normal 273 2" xfId="1626" xr:uid="{00000000-0005-0000-0000-0000F0030000}"/>
    <cellStyle name="Normal 273 2 2" xfId="1627" xr:uid="{00000000-0005-0000-0000-0000F1030000}"/>
    <cellStyle name="Normal 273 3" xfId="1628" xr:uid="{00000000-0005-0000-0000-0000F2030000}"/>
    <cellStyle name="Normal 274" xfId="630" xr:uid="{00000000-0005-0000-0000-0000F3030000}"/>
    <cellStyle name="Normal 274 2" xfId="1629" xr:uid="{00000000-0005-0000-0000-0000F4030000}"/>
    <cellStyle name="Normal 274 2 2" xfId="1630" xr:uid="{00000000-0005-0000-0000-0000F5030000}"/>
    <cellStyle name="Normal 274 3" xfId="1631" xr:uid="{00000000-0005-0000-0000-0000F6030000}"/>
    <cellStyle name="Normal 275" xfId="631" xr:uid="{00000000-0005-0000-0000-0000F7030000}"/>
    <cellStyle name="Normal 275 2" xfId="1632" xr:uid="{00000000-0005-0000-0000-0000F8030000}"/>
    <cellStyle name="Normal 275 2 2" xfId="1633" xr:uid="{00000000-0005-0000-0000-0000F9030000}"/>
    <cellStyle name="Normal 275 3" xfId="1634" xr:uid="{00000000-0005-0000-0000-0000FA030000}"/>
    <cellStyle name="Normal 276" xfId="632" xr:uid="{00000000-0005-0000-0000-0000FB030000}"/>
    <cellStyle name="Normal 276 2" xfId="1635" xr:uid="{00000000-0005-0000-0000-0000FC030000}"/>
    <cellStyle name="Normal 276 2 2" xfId="1636" xr:uid="{00000000-0005-0000-0000-0000FD030000}"/>
    <cellStyle name="Normal 276 3" xfId="1637" xr:uid="{00000000-0005-0000-0000-0000FE030000}"/>
    <cellStyle name="Normal 277" xfId="633" xr:uid="{00000000-0005-0000-0000-0000FF030000}"/>
    <cellStyle name="Normal 277 2" xfId="1638" xr:uid="{00000000-0005-0000-0000-000000040000}"/>
    <cellStyle name="Normal 277 2 2" xfId="1639" xr:uid="{00000000-0005-0000-0000-000001040000}"/>
    <cellStyle name="Normal 277 3" xfId="1640" xr:uid="{00000000-0005-0000-0000-000002040000}"/>
    <cellStyle name="Normal 278" xfId="634" xr:uid="{00000000-0005-0000-0000-000003040000}"/>
    <cellStyle name="Normal 278 2" xfId="1641" xr:uid="{00000000-0005-0000-0000-000004040000}"/>
    <cellStyle name="Normal 278 2 2" xfId="1642" xr:uid="{00000000-0005-0000-0000-000005040000}"/>
    <cellStyle name="Normal 278 3" xfId="1643" xr:uid="{00000000-0005-0000-0000-000006040000}"/>
    <cellStyle name="Normal 279" xfId="635" xr:uid="{00000000-0005-0000-0000-000007040000}"/>
    <cellStyle name="Normal 279 2" xfId="1644" xr:uid="{00000000-0005-0000-0000-000008040000}"/>
    <cellStyle name="Normal 279 2 2" xfId="1645" xr:uid="{00000000-0005-0000-0000-000009040000}"/>
    <cellStyle name="Normal 279 3" xfId="1646" xr:uid="{00000000-0005-0000-0000-00000A040000}"/>
    <cellStyle name="Normal 28 2" xfId="636" xr:uid="{00000000-0005-0000-0000-00000B040000}"/>
    <cellStyle name="Normal 28 2 2" xfId="637" xr:uid="{00000000-0005-0000-0000-00000C040000}"/>
    <cellStyle name="Normal 28 3" xfId="638" xr:uid="{00000000-0005-0000-0000-00000D040000}"/>
    <cellStyle name="Normal 28 4" xfId="639" xr:uid="{00000000-0005-0000-0000-00000E040000}"/>
    <cellStyle name="Normal 28 4 2" xfId="1647" xr:uid="{00000000-0005-0000-0000-00000F040000}"/>
    <cellStyle name="Normal 28 5" xfId="1648" xr:uid="{00000000-0005-0000-0000-000010040000}"/>
    <cellStyle name="Normal 28 6" xfId="1649" xr:uid="{00000000-0005-0000-0000-000011040000}"/>
    <cellStyle name="Normal 280" xfId="640" xr:uid="{00000000-0005-0000-0000-000012040000}"/>
    <cellStyle name="Normal 280 2" xfId="1650" xr:uid="{00000000-0005-0000-0000-000013040000}"/>
    <cellStyle name="Normal 280 2 2" xfId="1651" xr:uid="{00000000-0005-0000-0000-000014040000}"/>
    <cellStyle name="Normal 280 3" xfId="1652" xr:uid="{00000000-0005-0000-0000-000015040000}"/>
    <cellStyle name="Normal 281" xfId="641" xr:uid="{00000000-0005-0000-0000-000016040000}"/>
    <cellStyle name="Normal 281 2" xfId="1653" xr:uid="{00000000-0005-0000-0000-000017040000}"/>
    <cellStyle name="Normal 281 2 2" xfId="1654" xr:uid="{00000000-0005-0000-0000-000018040000}"/>
    <cellStyle name="Normal 281 3" xfId="1655" xr:uid="{00000000-0005-0000-0000-000019040000}"/>
    <cellStyle name="Normal 282" xfId="642" xr:uid="{00000000-0005-0000-0000-00001A040000}"/>
    <cellStyle name="Normal 282 2" xfId="1656" xr:uid="{00000000-0005-0000-0000-00001B040000}"/>
    <cellStyle name="Normal 282 2 2" xfId="1657" xr:uid="{00000000-0005-0000-0000-00001C040000}"/>
    <cellStyle name="Normal 282 3" xfId="1658" xr:uid="{00000000-0005-0000-0000-00001D040000}"/>
    <cellStyle name="Normal 283" xfId="643" xr:uid="{00000000-0005-0000-0000-00001E040000}"/>
    <cellStyle name="Normal 283 2" xfId="1659" xr:uid="{00000000-0005-0000-0000-00001F040000}"/>
    <cellStyle name="Normal 283 2 2" xfId="1660" xr:uid="{00000000-0005-0000-0000-000020040000}"/>
    <cellStyle name="Normal 283 3" xfId="1661" xr:uid="{00000000-0005-0000-0000-000021040000}"/>
    <cellStyle name="Normal 284" xfId="644" xr:uid="{00000000-0005-0000-0000-000022040000}"/>
    <cellStyle name="Normal 284 2" xfId="1662" xr:uid="{00000000-0005-0000-0000-000023040000}"/>
    <cellStyle name="Normal 284 2 2" xfId="1663" xr:uid="{00000000-0005-0000-0000-000024040000}"/>
    <cellStyle name="Normal 284 3" xfId="1664" xr:uid="{00000000-0005-0000-0000-000025040000}"/>
    <cellStyle name="Normal 285" xfId="645" xr:uid="{00000000-0005-0000-0000-000026040000}"/>
    <cellStyle name="Normal 285 2" xfId="1665" xr:uid="{00000000-0005-0000-0000-000027040000}"/>
    <cellStyle name="Normal 285 2 2" xfId="1666" xr:uid="{00000000-0005-0000-0000-000028040000}"/>
    <cellStyle name="Normal 285 3" xfId="1667" xr:uid="{00000000-0005-0000-0000-000029040000}"/>
    <cellStyle name="Normal 286" xfId="646" xr:uid="{00000000-0005-0000-0000-00002A040000}"/>
    <cellStyle name="Normal 286 2" xfId="1668" xr:uid="{00000000-0005-0000-0000-00002B040000}"/>
    <cellStyle name="Normal 286 2 2" xfId="1669" xr:uid="{00000000-0005-0000-0000-00002C040000}"/>
    <cellStyle name="Normal 286 3" xfId="1670" xr:uid="{00000000-0005-0000-0000-00002D040000}"/>
    <cellStyle name="Normal 287" xfId="647" xr:uid="{00000000-0005-0000-0000-00002E040000}"/>
    <cellStyle name="Normal 287 2" xfId="1671" xr:uid="{00000000-0005-0000-0000-00002F040000}"/>
    <cellStyle name="Normal 287 2 2" xfId="1672" xr:uid="{00000000-0005-0000-0000-000030040000}"/>
    <cellStyle name="Normal 287 3" xfId="1673" xr:uid="{00000000-0005-0000-0000-000031040000}"/>
    <cellStyle name="Normal 288" xfId="648" xr:uid="{00000000-0005-0000-0000-000032040000}"/>
    <cellStyle name="Normal 288 2" xfId="1674" xr:uid="{00000000-0005-0000-0000-000033040000}"/>
    <cellStyle name="Normal 288 2 2" xfId="1675" xr:uid="{00000000-0005-0000-0000-000034040000}"/>
    <cellStyle name="Normal 288 3" xfId="1676" xr:uid="{00000000-0005-0000-0000-000035040000}"/>
    <cellStyle name="Normal 289" xfId="649" xr:uid="{00000000-0005-0000-0000-000036040000}"/>
    <cellStyle name="Normal 289 2" xfId="1677" xr:uid="{00000000-0005-0000-0000-000037040000}"/>
    <cellStyle name="Normal 289 2 2" xfId="1678" xr:uid="{00000000-0005-0000-0000-000038040000}"/>
    <cellStyle name="Normal 289 3" xfId="1679" xr:uid="{00000000-0005-0000-0000-000039040000}"/>
    <cellStyle name="Normal 29 2" xfId="650" xr:uid="{00000000-0005-0000-0000-00003A040000}"/>
    <cellStyle name="Normal 29 2 2" xfId="651" xr:uid="{00000000-0005-0000-0000-00003B040000}"/>
    <cellStyle name="Normal 29 3" xfId="652" xr:uid="{00000000-0005-0000-0000-00003C040000}"/>
    <cellStyle name="Normal 29 4" xfId="653" xr:uid="{00000000-0005-0000-0000-00003D040000}"/>
    <cellStyle name="Normal 29 4 2" xfId="1680" xr:uid="{00000000-0005-0000-0000-00003E040000}"/>
    <cellStyle name="Normal 29 5" xfId="1681" xr:uid="{00000000-0005-0000-0000-00003F040000}"/>
    <cellStyle name="Normal 29 6" xfId="1682" xr:uid="{00000000-0005-0000-0000-000040040000}"/>
    <cellStyle name="Normal 290" xfId="654" xr:uid="{00000000-0005-0000-0000-000041040000}"/>
    <cellStyle name="Normal 290 2" xfId="1683" xr:uid="{00000000-0005-0000-0000-000042040000}"/>
    <cellStyle name="Normal 290 2 2" xfId="1684" xr:uid="{00000000-0005-0000-0000-000043040000}"/>
    <cellStyle name="Normal 290 3" xfId="1685" xr:uid="{00000000-0005-0000-0000-000044040000}"/>
    <cellStyle name="Normal 291" xfId="655" xr:uid="{00000000-0005-0000-0000-000045040000}"/>
    <cellStyle name="Normal 291 2" xfId="1686" xr:uid="{00000000-0005-0000-0000-000046040000}"/>
    <cellStyle name="Normal 291 2 2" xfId="1687" xr:uid="{00000000-0005-0000-0000-000047040000}"/>
    <cellStyle name="Normal 291 3" xfId="1688" xr:uid="{00000000-0005-0000-0000-000048040000}"/>
    <cellStyle name="Normal 292" xfId="656" xr:uid="{00000000-0005-0000-0000-000049040000}"/>
    <cellStyle name="Normal 292 2" xfId="1689" xr:uid="{00000000-0005-0000-0000-00004A040000}"/>
    <cellStyle name="Normal 292 2 2" xfId="1690" xr:uid="{00000000-0005-0000-0000-00004B040000}"/>
    <cellStyle name="Normal 292 3" xfId="1691" xr:uid="{00000000-0005-0000-0000-00004C040000}"/>
    <cellStyle name="Normal 293" xfId="657" xr:uid="{00000000-0005-0000-0000-00004D040000}"/>
    <cellStyle name="Normal 293 2" xfId="1692" xr:uid="{00000000-0005-0000-0000-00004E040000}"/>
    <cellStyle name="Normal 293 2 2" xfId="1693" xr:uid="{00000000-0005-0000-0000-00004F040000}"/>
    <cellStyle name="Normal 293 3" xfId="1694" xr:uid="{00000000-0005-0000-0000-000050040000}"/>
    <cellStyle name="Normal 294" xfId="658" xr:uid="{00000000-0005-0000-0000-000051040000}"/>
    <cellStyle name="Normal 294 2" xfId="1695" xr:uid="{00000000-0005-0000-0000-000052040000}"/>
    <cellStyle name="Normal 294 2 2" xfId="1696" xr:uid="{00000000-0005-0000-0000-000053040000}"/>
    <cellStyle name="Normal 294 3" xfId="1697" xr:uid="{00000000-0005-0000-0000-000054040000}"/>
    <cellStyle name="Normal 295" xfId="659" xr:uid="{00000000-0005-0000-0000-000055040000}"/>
    <cellStyle name="Normal 295 2" xfId="1698" xr:uid="{00000000-0005-0000-0000-000056040000}"/>
    <cellStyle name="Normal 295 2 2" xfId="1699" xr:uid="{00000000-0005-0000-0000-000057040000}"/>
    <cellStyle name="Normal 295 3" xfId="1700" xr:uid="{00000000-0005-0000-0000-000058040000}"/>
    <cellStyle name="Normal 296" xfId="660" xr:uid="{00000000-0005-0000-0000-000059040000}"/>
    <cellStyle name="Normal 296 2" xfId="1701" xr:uid="{00000000-0005-0000-0000-00005A040000}"/>
    <cellStyle name="Normal 296 2 2" xfId="1702" xr:uid="{00000000-0005-0000-0000-00005B040000}"/>
    <cellStyle name="Normal 296 3" xfId="1703" xr:uid="{00000000-0005-0000-0000-00005C040000}"/>
    <cellStyle name="Normal 297" xfId="661" xr:uid="{00000000-0005-0000-0000-00005D040000}"/>
    <cellStyle name="Normal 297 2" xfId="1704" xr:uid="{00000000-0005-0000-0000-00005E040000}"/>
    <cellStyle name="Normal 297 2 2" xfId="1705" xr:uid="{00000000-0005-0000-0000-00005F040000}"/>
    <cellStyle name="Normal 297 3" xfId="1706" xr:uid="{00000000-0005-0000-0000-000060040000}"/>
    <cellStyle name="Normal 298" xfId="662" xr:uid="{00000000-0005-0000-0000-000061040000}"/>
    <cellStyle name="Normal 298 2" xfId="1707" xr:uid="{00000000-0005-0000-0000-000062040000}"/>
    <cellStyle name="Normal 298 2 2" xfId="1708" xr:uid="{00000000-0005-0000-0000-000063040000}"/>
    <cellStyle name="Normal 298 3" xfId="1709" xr:uid="{00000000-0005-0000-0000-000064040000}"/>
    <cellStyle name="Normal 299" xfId="663" xr:uid="{00000000-0005-0000-0000-000065040000}"/>
    <cellStyle name="Normal 299 2" xfId="1710" xr:uid="{00000000-0005-0000-0000-000066040000}"/>
    <cellStyle name="Normal 299 2 2" xfId="1711" xr:uid="{00000000-0005-0000-0000-000067040000}"/>
    <cellStyle name="Normal 299 3" xfId="1712" xr:uid="{00000000-0005-0000-0000-000068040000}"/>
    <cellStyle name="Normal 3" xfId="29" xr:uid="{00000000-0005-0000-0000-000069040000}"/>
    <cellStyle name="Normal 3 2" xfId="44" xr:uid="{00000000-0005-0000-0000-00006A040000}"/>
    <cellStyle name="Normal 3 2 2" xfId="665" xr:uid="{00000000-0005-0000-0000-00006B040000}"/>
    <cellStyle name="Normal 3 2 3" xfId="664" xr:uid="{00000000-0005-0000-0000-00006C040000}"/>
    <cellStyle name="Normal 3 3" xfId="666" xr:uid="{00000000-0005-0000-0000-00006D040000}"/>
    <cellStyle name="Normal 3 4" xfId="667" xr:uid="{00000000-0005-0000-0000-00006E040000}"/>
    <cellStyle name="Normal 3 4 2" xfId="1713" xr:uid="{00000000-0005-0000-0000-00006F040000}"/>
    <cellStyle name="Normal 3 5" xfId="1262" xr:uid="{00000000-0005-0000-0000-000070040000}"/>
    <cellStyle name="Normal 3 5 2" xfId="1714" xr:uid="{00000000-0005-0000-0000-000071040000}"/>
    <cellStyle name="Normal 3 6" xfId="1715" xr:uid="{00000000-0005-0000-0000-000072040000}"/>
    <cellStyle name="Normal 30 2" xfId="668" xr:uid="{00000000-0005-0000-0000-000073040000}"/>
    <cellStyle name="Normal 30 2 2" xfId="669" xr:uid="{00000000-0005-0000-0000-000074040000}"/>
    <cellStyle name="Normal 30 3" xfId="670" xr:uid="{00000000-0005-0000-0000-000075040000}"/>
    <cellStyle name="Normal 30 4" xfId="671" xr:uid="{00000000-0005-0000-0000-000076040000}"/>
    <cellStyle name="Normal 30 4 2" xfId="1716" xr:uid="{00000000-0005-0000-0000-000077040000}"/>
    <cellStyle name="Normal 30 5" xfId="1717" xr:uid="{00000000-0005-0000-0000-000078040000}"/>
    <cellStyle name="Normal 30 6" xfId="1718" xr:uid="{00000000-0005-0000-0000-000079040000}"/>
    <cellStyle name="Normal 300" xfId="672" xr:uid="{00000000-0005-0000-0000-00007A040000}"/>
    <cellStyle name="Normal 300 2" xfId="1719" xr:uid="{00000000-0005-0000-0000-00007B040000}"/>
    <cellStyle name="Normal 300 2 2" xfId="1720" xr:uid="{00000000-0005-0000-0000-00007C040000}"/>
    <cellStyle name="Normal 300 3" xfId="1721" xr:uid="{00000000-0005-0000-0000-00007D040000}"/>
    <cellStyle name="Normal 301" xfId="673" xr:uid="{00000000-0005-0000-0000-00007E040000}"/>
    <cellStyle name="Normal 301 2" xfId="1722" xr:uid="{00000000-0005-0000-0000-00007F040000}"/>
    <cellStyle name="Normal 301 2 2" xfId="1723" xr:uid="{00000000-0005-0000-0000-000080040000}"/>
    <cellStyle name="Normal 301 3" xfId="1724" xr:uid="{00000000-0005-0000-0000-000081040000}"/>
    <cellStyle name="Normal 302" xfId="674" xr:uid="{00000000-0005-0000-0000-000082040000}"/>
    <cellStyle name="Normal 302 2" xfId="1725" xr:uid="{00000000-0005-0000-0000-000083040000}"/>
    <cellStyle name="Normal 302 2 2" xfId="1726" xr:uid="{00000000-0005-0000-0000-000084040000}"/>
    <cellStyle name="Normal 302 3" xfId="1727" xr:uid="{00000000-0005-0000-0000-000085040000}"/>
    <cellStyle name="Normal 303" xfId="675" xr:uid="{00000000-0005-0000-0000-000086040000}"/>
    <cellStyle name="Normal 303 2" xfId="1728" xr:uid="{00000000-0005-0000-0000-000087040000}"/>
    <cellStyle name="Normal 303 2 2" xfId="1729" xr:uid="{00000000-0005-0000-0000-000088040000}"/>
    <cellStyle name="Normal 303 3" xfId="1730" xr:uid="{00000000-0005-0000-0000-000089040000}"/>
    <cellStyle name="Normal 304" xfId="676" xr:uid="{00000000-0005-0000-0000-00008A040000}"/>
    <cellStyle name="Normal 304 2" xfId="1731" xr:uid="{00000000-0005-0000-0000-00008B040000}"/>
    <cellStyle name="Normal 304 2 2" xfId="1732" xr:uid="{00000000-0005-0000-0000-00008C040000}"/>
    <cellStyle name="Normal 304 3" xfId="1733" xr:uid="{00000000-0005-0000-0000-00008D040000}"/>
    <cellStyle name="Normal 305" xfId="677" xr:uid="{00000000-0005-0000-0000-00008E040000}"/>
    <cellStyle name="Normal 305 2" xfId="1734" xr:uid="{00000000-0005-0000-0000-00008F040000}"/>
    <cellStyle name="Normal 305 2 2" xfId="1735" xr:uid="{00000000-0005-0000-0000-000090040000}"/>
    <cellStyle name="Normal 305 3" xfId="1736" xr:uid="{00000000-0005-0000-0000-000091040000}"/>
    <cellStyle name="Normal 306" xfId="678" xr:uid="{00000000-0005-0000-0000-000092040000}"/>
    <cellStyle name="Normal 306 2" xfId="1737" xr:uid="{00000000-0005-0000-0000-000093040000}"/>
    <cellStyle name="Normal 306 2 2" xfId="1738" xr:uid="{00000000-0005-0000-0000-000094040000}"/>
    <cellStyle name="Normal 306 3" xfId="1739" xr:uid="{00000000-0005-0000-0000-000095040000}"/>
    <cellStyle name="Normal 307" xfId="679" xr:uid="{00000000-0005-0000-0000-000096040000}"/>
    <cellStyle name="Normal 307 2" xfId="1740" xr:uid="{00000000-0005-0000-0000-000097040000}"/>
    <cellStyle name="Normal 307 2 2" xfId="1741" xr:uid="{00000000-0005-0000-0000-000098040000}"/>
    <cellStyle name="Normal 307 3" xfId="1742" xr:uid="{00000000-0005-0000-0000-000099040000}"/>
    <cellStyle name="Normal 308" xfId="680" xr:uid="{00000000-0005-0000-0000-00009A040000}"/>
    <cellStyle name="Normal 308 2" xfId="681" xr:uid="{00000000-0005-0000-0000-00009B040000}"/>
    <cellStyle name="Normal 308 2 2" xfId="1744" xr:uid="{00000000-0005-0000-0000-00009C040000}"/>
    <cellStyle name="Normal 308 2 2 2" xfId="1745" xr:uid="{00000000-0005-0000-0000-00009D040000}"/>
    <cellStyle name="Normal 308 2 3" xfId="1746" xr:uid="{00000000-0005-0000-0000-00009E040000}"/>
    <cellStyle name="Normal 308 3" xfId="1743" xr:uid="{00000000-0005-0000-0000-00009F040000}"/>
    <cellStyle name="Normal 309" xfId="682" xr:uid="{00000000-0005-0000-0000-0000A0040000}"/>
    <cellStyle name="Normal 309 2" xfId="1747" xr:uid="{00000000-0005-0000-0000-0000A1040000}"/>
    <cellStyle name="Normal 309 2 2" xfId="1748" xr:uid="{00000000-0005-0000-0000-0000A2040000}"/>
    <cellStyle name="Normal 309 3" xfId="1749" xr:uid="{00000000-0005-0000-0000-0000A3040000}"/>
    <cellStyle name="Normal 31 2" xfId="683" xr:uid="{00000000-0005-0000-0000-0000A4040000}"/>
    <cellStyle name="Normal 31 2 2" xfId="684" xr:uid="{00000000-0005-0000-0000-0000A5040000}"/>
    <cellStyle name="Normal 31 3" xfId="685" xr:uid="{00000000-0005-0000-0000-0000A6040000}"/>
    <cellStyle name="Normal 31 4" xfId="686" xr:uid="{00000000-0005-0000-0000-0000A7040000}"/>
    <cellStyle name="Normal 31 4 2" xfId="1750" xr:uid="{00000000-0005-0000-0000-0000A8040000}"/>
    <cellStyle name="Normal 31 5" xfId="1751" xr:uid="{00000000-0005-0000-0000-0000A9040000}"/>
    <cellStyle name="Normal 31 6" xfId="1752" xr:uid="{00000000-0005-0000-0000-0000AA040000}"/>
    <cellStyle name="Normal 310" xfId="687" xr:uid="{00000000-0005-0000-0000-0000AB040000}"/>
    <cellStyle name="Normal 310 2" xfId="1753" xr:uid="{00000000-0005-0000-0000-0000AC040000}"/>
    <cellStyle name="Normal 310 2 2" xfId="1754" xr:uid="{00000000-0005-0000-0000-0000AD040000}"/>
    <cellStyle name="Normal 310 3" xfId="1755" xr:uid="{00000000-0005-0000-0000-0000AE040000}"/>
    <cellStyle name="Normal 311" xfId="688" xr:uid="{00000000-0005-0000-0000-0000AF040000}"/>
    <cellStyle name="Normal 311 2" xfId="1756" xr:uid="{00000000-0005-0000-0000-0000B0040000}"/>
    <cellStyle name="Normal 311 2 2" xfId="1757" xr:uid="{00000000-0005-0000-0000-0000B1040000}"/>
    <cellStyle name="Normal 311 3" xfId="1758" xr:uid="{00000000-0005-0000-0000-0000B2040000}"/>
    <cellStyle name="Normal 312" xfId="689" xr:uid="{00000000-0005-0000-0000-0000B3040000}"/>
    <cellStyle name="Normal 312 2" xfId="1759" xr:uid="{00000000-0005-0000-0000-0000B4040000}"/>
    <cellStyle name="Normal 312 2 2" xfId="1760" xr:uid="{00000000-0005-0000-0000-0000B5040000}"/>
    <cellStyle name="Normal 312 3" xfId="1761" xr:uid="{00000000-0005-0000-0000-0000B6040000}"/>
    <cellStyle name="Normal 313" xfId="690" xr:uid="{00000000-0005-0000-0000-0000B7040000}"/>
    <cellStyle name="Normal 313 2" xfId="1762" xr:uid="{00000000-0005-0000-0000-0000B8040000}"/>
    <cellStyle name="Normal 313 2 2" xfId="1763" xr:uid="{00000000-0005-0000-0000-0000B9040000}"/>
    <cellStyle name="Normal 313 3" xfId="1764" xr:uid="{00000000-0005-0000-0000-0000BA040000}"/>
    <cellStyle name="Normal 314" xfId="691" xr:uid="{00000000-0005-0000-0000-0000BB040000}"/>
    <cellStyle name="Normal 314 2" xfId="1765" xr:uid="{00000000-0005-0000-0000-0000BC040000}"/>
    <cellStyle name="Normal 314 2 2" xfId="1766" xr:uid="{00000000-0005-0000-0000-0000BD040000}"/>
    <cellStyle name="Normal 314 3" xfId="1767" xr:uid="{00000000-0005-0000-0000-0000BE040000}"/>
    <cellStyle name="Normal 315" xfId="692" xr:uid="{00000000-0005-0000-0000-0000BF040000}"/>
    <cellStyle name="Normal 315 2" xfId="1768" xr:uid="{00000000-0005-0000-0000-0000C0040000}"/>
    <cellStyle name="Normal 315 2 2" xfId="1769" xr:uid="{00000000-0005-0000-0000-0000C1040000}"/>
    <cellStyle name="Normal 315 3" xfId="1770" xr:uid="{00000000-0005-0000-0000-0000C2040000}"/>
    <cellStyle name="Normal 316" xfId="693" xr:uid="{00000000-0005-0000-0000-0000C3040000}"/>
    <cellStyle name="Normal 316 2" xfId="1771" xr:uid="{00000000-0005-0000-0000-0000C4040000}"/>
    <cellStyle name="Normal 316 2 2" xfId="1772" xr:uid="{00000000-0005-0000-0000-0000C5040000}"/>
    <cellStyle name="Normal 316 3" xfId="1773" xr:uid="{00000000-0005-0000-0000-0000C6040000}"/>
    <cellStyle name="Normal 317" xfId="694" xr:uid="{00000000-0005-0000-0000-0000C7040000}"/>
    <cellStyle name="Normal 317 2" xfId="1774" xr:uid="{00000000-0005-0000-0000-0000C8040000}"/>
    <cellStyle name="Normal 317 2 2" xfId="1775" xr:uid="{00000000-0005-0000-0000-0000C9040000}"/>
    <cellStyle name="Normal 317 3" xfId="1776" xr:uid="{00000000-0005-0000-0000-0000CA040000}"/>
    <cellStyle name="Normal 318" xfId="695" xr:uid="{00000000-0005-0000-0000-0000CB040000}"/>
    <cellStyle name="Normal 318 2" xfId="1777" xr:uid="{00000000-0005-0000-0000-0000CC040000}"/>
    <cellStyle name="Normal 319" xfId="696" xr:uid="{00000000-0005-0000-0000-0000CD040000}"/>
    <cellStyle name="Normal 319 2" xfId="1778" xr:uid="{00000000-0005-0000-0000-0000CE040000}"/>
    <cellStyle name="Normal 319 2 2" xfId="1779" xr:uid="{00000000-0005-0000-0000-0000CF040000}"/>
    <cellStyle name="Normal 319 3" xfId="1780" xr:uid="{00000000-0005-0000-0000-0000D0040000}"/>
    <cellStyle name="Normal 32 2" xfId="697" xr:uid="{00000000-0005-0000-0000-0000D1040000}"/>
    <cellStyle name="Normal 32 2 2" xfId="698" xr:uid="{00000000-0005-0000-0000-0000D2040000}"/>
    <cellStyle name="Normal 32 3" xfId="699" xr:uid="{00000000-0005-0000-0000-0000D3040000}"/>
    <cellStyle name="Normal 32 4" xfId="700" xr:uid="{00000000-0005-0000-0000-0000D4040000}"/>
    <cellStyle name="Normal 32 4 2" xfId="1781" xr:uid="{00000000-0005-0000-0000-0000D5040000}"/>
    <cellStyle name="Normal 32 5" xfId="1782" xr:uid="{00000000-0005-0000-0000-0000D6040000}"/>
    <cellStyle name="Normal 32 6" xfId="1783" xr:uid="{00000000-0005-0000-0000-0000D7040000}"/>
    <cellStyle name="Normal 320" xfId="701" xr:uid="{00000000-0005-0000-0000-0000D8040000}"/>
    <cellStyle name="Normal 320 2" xfId="1784" xr:uid="{00000000-0005-0000-0000-0000D9040000}"/>
    <cellStyle name="Normal 320 2 2" xfId="1785" xr:uid="{00000000-0005-0000-0000-0000DA040000}"/>
    <cellStyle name="Normal 320 3" xfId="1786" xr:uid="{00000000-0005-0000-0000-0000DB040000}"/>
    <cellStyle name="Normal 321" xfId="702" xr:uid="{00000000-0005-0000-0000-0000DC040000}"/>
    <cellStyle name="Normal 321 2" xfId="1787" xr:uid="{00000000-0005-0000-0000-0000DD040000}"/>
    <cellStyle name="Normal 321 2 2" xfId="1788" xr:uid="{00000000-0005-0000-0000-0000DE040000}"/>
    <cellStyle name="Normal 321 3" xfId="1789" xr:uid="{00000000-0005-0000-0000-0000DF040000}"/>
    <cellStyle name="Normal 322" xfId="703" xr:uid="{00000000-0005-0000-0000-0000E0040000}"/>
    <cellStyle name="Normal 322 2" xfId="1790" xr:uid="{00000000-0005-0000-0000-0000E1040000}"/>
    <cellStyle name="Normal 322 2 2" xfId="1791" xr:uid="{00000000-0005-0000-0000-0000E2040000}"/>
    <cellStyle name="Normal 322 3" xfId="1792" xr:uid="{00000000-0005-0000-0000-0000E3040000}"/>
    <cellStyle name="Normal 323" xfId="704" xr:uid="{00000000-0005-0000-0000-0000E4040000}"/>
    <cellStyle name="Normal 323 2" xfId="1793" xr:uid="{00000000-0005-0000-0000-0000E5040000}"/>
    <cellStyle name="Normal 323 2 2" xfId="1794" xr:uid="{00000000-0005-0000-0000-0000E6040000}"/>
    <cellStyle name="Normal 323 3" xfId="1795" xr:uid="{00000000-0005-0000-0000-0000E7040000}"/>
    <cellStyle name="Normal 324" xfId="705" xr:uid="{00000000-0005-0000-0000-0000E8040000}"/>
    <cellStyle name="Normal 324 2" xfId="1796" xr:uid="{00000000-0005-0000-0000-0000E9040000}"/>
    <cellStyle name="Normal 324 2 2" xfId="1797" xr:uid="{00000000-0005-0000-0000-0000EA040000}"/>
    <cellStyle name="Normal 324 3" xfId="1798" xr:uid="{00000000-0005-0000-0000-0000EB040000}"/>
    <cellStyle name="Normal 325" xfId="706" xr:uid="{00000000-0005-0000-0000-0000EC040000}"/>
    <cellStyle name="Normal 325 2" xfId="1799" xr:uid="{00000000-0005-0000-0000-0000ED040000}"/>
    <cellStyle name="Normal 325 2 2" xfId="1800" xr:uid="{00000000-0005-0000-0000-0000EE040000}"/>
    <cellStyle name="Normal 325 3" xfId="1801" xr:uid="{00000000-0005-0000-0000-0000EF040000}"/>
    <cellStyle name="Normal 326" xfId="707" xr:uid="{00000000-0005-0000-0000-0000F0040000}"/>
    <cellStyle name="Normal 326 2" xfId="1802" xr:uid="{00000000-0005-0000-0000-0000F1040000}"/>
    <cellStyle name="Normal 326 2 2" xfId="1803" xr:uid="{00000000-0005-0000-0000-0000F2040000}"/>
    <cellStyle name="Normal 326 3" xfId="1804" xr:uid="{00000000-0005-0000-0000-0000F3040000}"/>
    <cellStyle name="Normal 327" xfId="708" xr:uid="{00000000-0005-0000-0000-0000F4040000}"/>
    <cellStyle name="Normal 327 2" xfId="1805" xr:uid="{00000000-0005-0000-0000-0000F5040000}"/>
    <cellStyle name="Normal 327 2 2" xfId="1806" xr:uid="{00000000-0005-0000-0000-0000F6040000}"/>
    <cellStyle name="Normal 327 3" xfId="1807" xr:uid="{00000000-0005-0000-0000-0000F7040000}"/>
    <cellStyle name="Normal 328" xfId="709" xr:uid="{00000000-0005-0000-0000-0000F8040000}"/>
    <cellStyle name="Normal 328 2" xfId="1808" xr:uid="{00000000-0005-0000-0000-0000F9040000}"/>
    <cellStyle name="Normal 328 2 2" xfId="1809" xr:uid="{00000000-0005-0000-0000-0000FA040000}"/>
    <cellStyle name="Normal 328 3" xfId="1810" xr:uid="{00000000-0005-0000-0000-0000FB040000}"/>
    <cellStyle name="Normal 329" xfId="710" xr:uid="{00000000-0005-0000-0000-0000FC040000}"/>
    <cellStyle name="Normal 329 2" xfId="1811" xr:uid="{00000000-0005-0000-0000-0000FD040000}"/>
    <cellStyle name="Normal 329 2 2" xfId="1812" xr:uid="{00000000-0005-0000-0000-0000FE040000}"/>
    <cellStyle name="Normal 329 3" xfId="1813" xr:uid="{00000000-0005-0000-0000-0000FF040000}"/>
    <cellStyle name="Normal 33 2" xfId="711" xr:uid="{00000000-0005-0000-0000-000000050000}"/>
    <cellStyle name="Normal 33 2 2" xfId="712" xr:uid="{00000000-0005-0000-0000-000001050000}"/>
    <cellStyle name="Normal 33 3" xfId="713" xr:uid="{00000000-0005-0000-0000-000002050000}"/>
    <cellStyle name="Normal 33 4" xfId="714" xr:uid="{00000000-0005-0000-0000-000003050000}"/>
    <cellStyle name="Normal 33 4 2" xfId="1814" xr:uid="{00000000-0005-0000-0000-000004050000}"/>
    <cellStyle name="Normal 33 4 2 2" xfId="1815" xr:uid="{00000000-0005-0000-0000-000005050000}"/>
    <cellStyle name="Normal 33 4 3" xfId="1816" xr:uid="{00000000-0005-0000-0000-000006050000}"/>
    <cellStyle name="Normal 33 5" xfId="1817" xr:uid="{00000000-0005-0000-0000-000007050000}"/>
    <cellStyle name="Normal 33 5 2" xfId="1818" xr:uid="{00000000-0005-0000-0000-000008050000}"/>
    <cellStyle name="Normal 33 6" xfId="1819" xr:uid="{00000000-0005-0000-0000-000009050000}"/>
    <cellStyle name="Normal 33 7" xfId="1820" xr:uid="{00000000-0005-0000-0000-00000A050000}"/>
    <cellStyle name="Normal 330" xfId="715" xr:uid="{00000000-0005-0000-0000-00000B050000}"/>
    <cellStyle name="Normal 330 2" xfId="716" xr:uid="{00000000-0005-0000-0000-00000C050000}"/>
    <cellStyle name="Normal 330 2 2" xfId="1822" xr:uid="{00000000-0005-0000-0000-00000D050000}"/>
    <cellStyle name="Normal 330 2 2 2" xfId="1823" xr:uid="{00000000-0005-0000-0000-00000E050000}"/>
    <cellStyle name="Normal 330 2 3" xfId="1824" xr:uid="{00000000-0005-0000-0000-00000F050000}"/>
    <cellStyle name="Normal 330 3" xfId="1821" xr:uid="{00000000-0005-0000-0000-000010050000}"/>
    <cellStyle name="Normal 331" xfId="717" xr:uid="{00000000-0005-0000-0000-000011050000}"/>
    <cellStyle name="Normal 331 2" xfId="1825" xr:uid="{00000000-0005-0000-0000-000012050000}"/>
    <cellStyle name="Normal 331 2 2" xfId="1826" xr:uid="{00000000-0005-0000-0000-000013050000}"/>
    <cellStyle name="Normal 331 3" xfId="1827" xr:uid="{00000000-0005-0000-0000-000014050000}"/>
    <cellStyle name="Normal 332" xfId="718" xr:uid="{00000000-0005-0000-0000-000015050000}"/>
    <cellStyle name="Normal 332 2" xfId="1828" xr:uid="{00000000-0005-0000-0000-000016050000}"/>
    <cellStyle name="Normal 332 2 2" xfId="1829" xr:uid="{00000000-0005-0000-0000-000017050000}"/>
    <cellStyle name="Normal 332 3" xfId="1830" xr:uid="{00000000-0005-0000-0000-000018050000}"/>
    <cellStyle name="Normal 333" xfId="719" xr:uid="{00000000-0005-0000-0000-000019050000}"/>
    <cellStyle name="Normal 333 2" xfId="1831" xr:uid="{00000000-0005-0000-0000-00001A050000}"/>
    <cellStyle name="Normal 333 2 2" xfId="1832" xr:uid="{00000000-0005-0000-0000-00001B050000}"/>
    <cellStyle name="Normal 333 3" xfId="1833" xr:uid="{00000000-0005-0000-0000-00001C050000}"/>
    <cellStyle name="Normal 334" xfId="720" xr:uid="{00000000-0005-0000-0000-00001D050000}"/>
    <cellStyle name="Normal 334 2" xfId="1834" xr:uid="{00000000-0005-0000-0000-00001E050000}"/>
    <cellStyle name="Normal 334 2 2" xfId="1835" xr:uid="{00000000-0005-0000-0000-00001F050000}"/>
    <cellStyle name="Normal 334 3" xfId="1836" xr:uid="{00000000-0005-0000-0000-000020050000}"/>
    <cellStyle name="Normal 335" xfId="721" xr:uid="{00000000-0005-0000-0000-000021050000}"/>
    <cellStyle name="Normal 335 2" xfId="1837" xr:uid="{00000000-0005-0000-0000-000022050000}"/>
    <cellStyle name="Normal 335 2 2" xfId="1838" xr:uid="{00000000-0005-0000-0000-000023050000}"/>
    <cellStyle name="Normal 335 3" xfId="1839" xr:uid="{00000000-0005-0000-0000-000024050000}"/>
    <cellStyle name="Normal 336" xfId="722" xr:uid="{00000000-0005-0000-0000-000025050000}"/>
    <cellStyle name="Normal 336 2" xfId="1840" xr:uid="{00000000-0005-0000-0000-000026050000}"/>
    <cellStyle name="Normal 336 2 2" xfId="1841" xr:uid="{00000000-0005-0000-0000-000027050000}"/>
    <cellStyle name="Normal 336 3" xfId="1842" xr:uid="{00000000-0005-0000-0000-000028050000}"/>
    <cellStyle name="Normal 337" xfId="723" xr:uid="{00000000-0005-0000-0000-000029050000}"/>
    <cellStyle name="Normal 337 2" xfId="1843" xr:uid="{00000000-0005-0000-0000-00002A050000}"/>
    <cellStyle name="Normal 337 2 2" xfId="1844" xr:uid="{00000000-0005-0000-0000-00002B050000}"/>
    <cellStyle name="Normal 337 3" xfId="1845" xr:uid="{00000000-0005-0000-0000-00002C050000}"/>
    <cellStyle name="Normal 338" xfId="724" xr:uid="{00000000-0005-0000-0000-00002D050000}"/>
    <cellStyle name="Normal 338 2" xfId="1846" xr:uid="{00000000-0005-0000-0000-00002E050000}"/>
    <cellStyle name="Normal 338 2 2" xfId="1847" xr:uid="{00000000-0005-0000-0000-00002F050000}"/>
    <cellStyle name="Normal 338 3" xfId="1848" xr:uid="{00000000-0005-0000-0000-000030050000}"/>
    <cellStyle name="Normal 339" xfId="725" xr:uid="{00000000-0005-0000-0000-000031050000}"/>
    <cellStyle name="Normal 339 2" xfId="1849" xr:uid="{00000000-0005-0000-0000-000032050000}"/>
    <cellStyle name="Normal 339 2 2" xfId="1850" xr:uid="{00000000-0005-0000-0000-000033050000}"/>
    <cellStyle name="Normal 339 3" xfId="1851" xr:uid="{00000000-0005-0000-0000-000034050000}"/>
    <cellStyle name="Normal 34 2" xfId="726" xr:uid="{00000000-0005-0000-0000-000035050000}"/>
    <cellStyle name="Normal 34 2 2" xfId="727" xr:uid="{00000000-0005-0000-0000-000036050000}"/>
    <cellStyle name="Normal 34 3" xfId="728" xr:uid="{00000000-0005-0000-0000-000037050000}"/>
    <cellStyle name="Normal 34 4" xfId="729" xr:uid="{00000000-0005-0000-0000-000038050000}"/>
    <cellStyle name="Normal 34 4 2" xfId="1852" xr:uid="{00000000-0005-0000-0000-000039050000}"/>
    <cellStyle name="Normal 34 5" xfId="1853" xr:uid="{00000000-0005-0000-0000-00003A050000}"/>
    <cellStyle name="Normal 34 6" xfId="1854" xr:uid="{00000000-0005-0000-0000-00003B050000}"/>
    <cellStyle name="Normal 340" xfId="730" xr:uid="{00000000-0005-0000-0000-00003C050000}"/>
    <cellStyle name="Normal 340 2" xfId="1855" xr:uid="{00000000-0005-0000-0000-00003D050000}"/>
    <cellStyle name="Normal 340 2 2" xfId="1856" xr:uid="{00000000-0005-0000-0000-00003E050000}"/>
    <cellStyle name="Normal 340 3" xfId="1857" xr:uid="{00000000-0005-0000-0000-00003F050000}"/>
    <cellStyle name="Normal 341" xfId="731" xr:uid="{00000000-0005-0000-0000-000040050000}"/>
    <cellStyle name="Normal 341 2" xfId="1858" xr:uid="{00000000-0005-0000-0000-000041050000}"/>
    <cellStyle name="Normal 341 2 2" xfId="1859" xr:uid="{00000000-0005-0000-0000-000042050000}"/>
    <cellStyle name="Normal 341 3" xfId="1860" xr:uid="{00000000-0005-0000-0000-000043050000}"/>
    <cellStyle name="Normal 342" xfId="732" xr:uid="{00000000-0005-0000-0000-000044050000}"/>
    <cellStyle name="Normal 342 2" xfId="1861" xr:uid="{00000000-0005-0000-0000-000045050000}"/>
    <cellStyle name="Normal 342 2 2" xfId="1862" xr:uid="{00000000-0005-0000-0000-000046050000}"/>
    <cellStyle name="Normal 342 3" xfId="1863" xr:uid="{00000000-0005-0000-0000-000047050000}"/>
    <cellStyle name="Normal 343" xfId="733" xr:uid="{00000000-0005-0000-0000-000048050000}"/>
    <cellStyle name="Normal 343 2" xfId="1864" xr:uid="{00000000-0005-0000-0000-000049050000}"/>
    <cellStyle name="Normal 343 2 2" xfId="1865" xr:uid="{00000000-0005-0000-0000-00004A050000}"/>
    <cellStyle name="Normal 343 3" xfId="1866" xr:uid="{00000000-0005-0000-0000-00004B050000}"/>
    <cellStyle name="Normal 344" xfId="734" xr:uid="{00000000-0005-0000-0000-00004C050000}"/>
    <cellStyle name="Normal 344 2" xfId="1867" xr:uid="{00000000-0005-0000-0000-00004D050000}"/>
    <cellStyle name="Normal 344 2 2" xfId="1868" xr:uid="{00000000-0005-0000-0000-00004E050000}"/>
    <cellStyle name="Normal 344 3" xfId="1869" xr:uid="{00000000-0005-0000-0000-00004F050000}"/>
    <cellStyle name="Normal 345" xfId="735" xr:uid="{00000000-0005-0000-0000-000050050000}"/>
    <cellStyle name="Normal 345 2" xfId="736" xr:uid="{00000000-0005-0000-0000-000051050000}"/>
    <cellStyle name="Normal 345 2 2" xfId="1871" xr:uid="{00000000-0005-0000-0000-000052050000}"/>
    <cellStyle name="Normal 345 2 2 2" xfId="1872" xr:uid="{00000000-0005-0000-0000-000053050000}"/>
    <cellStyle name="Normal 345 2 3" xfId="1873" xr:uid="{00000000-0005-0000-0000-000054050000}"/>
    <cellStyle name="Normal 345 3" xfId="1870" xr:uid="{00000000-0005-0000-0000-000055050000}"/>
    <cellStyle name="Normal 346" xfId="737" xr:uid="{00000000-0005-0000-0000-000056050000}"/>
    <cellStyle name="Normal 346 2" xfId="1874" xr:uid="{00000000-0005-0000-0000-000057050000}"/>
    <cellStyle name="Normal 346 2 2" xfId="1875" xr:uid="{00000000-0005-0000-0000-000058050000}"/>
    <cellStyle name="Normal 346 3" xfId="1876" xr:uid="{00000000-0005-0000-0000-000059050000}"/>
    <cellStyle name="Normal 347" xfId="738" xr:uid="{00000000-0005-0000-0000-00005A050000}"/>
    <cellStyle name="Normal 347 2" xfId="739" xr:uid="{00000000-0005-0000-0000-00005B050000}"/>
    <cellStyle name="Normal 347 2 2" xfId="1878" xr:uid="{00000000-0005-0000-0000-00005C050000}"/>
    <cellStyle name="Normal 347 2 2 2" xfId="1879" xr:uid="{00000000-0005-0000-0000-00005D050000}"/>
    <cellStyle name="Normal 347 2 3" xfId="1880" xr:uid="{00000000-0005-0000-0000-00005E050000}"/>
    <cellStyle name="Normal 347 3" xfId="1877" xr:uid="{00000000-0005-0000-0000-00005F050000}"/>
    <cellStyle name="Normal 348" xfId="740" xr:uid="{00000000-0005-0000-0000-000060050000}"/>
    <cellStyle name="Normal 348 2" xfId="1881" xr:uid="{00000000-0005-0000-0000-000061050000}"/>
    <cellStyle name="Normal 348 2 2" xfId="1882" xr:uid="{00000000-0005-0000-0000-000062050000}"/>
    <cellStyle name="Normal 348 3" xfId="1883" xr:uid="{00000000-0005-0000-0000-000063050000}"/>
    <cellStyle name="Normal 349" xfId="741" xr:uid="{00000000-0005-0000-0000-000064050000}"/>
    <cellStyle name="Normal 349 2" xfId="1884" xr:uid="{00000000-0005-0000-0000-000065050000}"/>
    <cellStyle name="Normal 349 2 2" xfId="1885" xr:uid="{00000000-0005-0000-0000-000066050000}"/>
    <cellStyle name="Normal 349 3" xfId="1886" xr:uid="{00000000-0005-0000-0000-000067050000}"/>
    <cellStyle name="Normal 35 2" xfId="742" xr:uid="{00000000-0005-0000-0000-000068050000}"/>
    <cellStyle name="Normal 35 2 2" xfId="743" xr:uid="{00000000-0005-0000-0000-000069050000}"/>
    <cellStyle name="Normal 35 3" xfId="744" xr:uid="{00000000-0005-0000-0000-00006A050000}"/>
    <cellStyle name="Normal 35 4" xfId="745" xr:uid="{00000000-0005-0000-0000-00006B050000}"/>
    <cellStyle name="Normal 35 4 2" xfId="1887" xr:uid="{00000000-0005-0000-0000-00006C050000}"/>
    <cellStyle name="Normal 35 5" xfId="1888" xr:uid="{00000000-0005-0000-0000-00006D050000}"/>
    <cellStyle name="Normal 35 6" xfId="1889" xr:uid="{00000000-0005-0000-0000-00006E050000}"/>
    <cellStyle name="Normal 350" xfId="746" xr:uid="{00000000-0005-0000-0000-00006F050000}"/>
    <cellStyle name="Normal 350 2" xfId="1890" xr:uid="{00000000-0005-0000-0000-000070050000}"/>
    <cellStyle name="Normal 350 2 2" xfId="1891" xr:uid="{00000000-0005-0000-0000-000071050000}"/>
    <cellStyle name="Normal 350 3" xfId="1892" xr:uid="{00000000-0005-0000-0000-000072050000}"/>
    <cellStyle name="Normal 351" xfId="747" xr:uid="{00000000-0005-0000-0000-000073050000}"/>
    <cellStyle name="Normal 351 2" xfId="1893" xr:uid="{00000000-0005-0000-0000-000074050000}"/>
    <cellStyle name="Normal 351 2 2" xfId="1894" xr:uid="{00000000-0005-0000-0000-000075050000}"/>
    <cellStyle name="Normal 351 3" xfId="1895" xr:uid="{00000000-0005-0000-0000-000076050000}"/>
    <cellStyle name="Normal 352" xfId="748" xr:uid="{00000000-0005-0000-0000-000077050000}"/>
    <cellStyle name="Normal 352 2" xfId="1896" xr:uid="{00000000-0005-0000-0000-000078050000}"/>
    <cellStyle name="Normal 352 2 2" xfId="1897" xr:uid="{00000000-0005-0000-0000-000079050000}"/>
    <cellStyle name="Normal 352 3" xfId="1898" xr:uid="{00000000-0005-0000-0000-00007A050000}"/>
    <cellStyle name="Normal 353" xfId="749" xr:uid="{00000000-0005-0000-0000-00007B050000}"/>
    <cellStyle name="Normal 353 2" xfId="1899" xr:uid="{00000000-0005-0000-0000-00007C050000}"/>
    <cellStyle name="Normal 353 2 2" xfId="1900" xr:uid="{00000000-0005-0000-0000-00007D050000}"/>
    <cellStyle name="Normal 353 3" xfId="1901" xr:uid="{00000000-0005-0000-0000-00007E050000}"/>
    <cellStyle name="Normal 354" xfId="750" xr:uid="{00000000-0005-0000-0000-00007F050000}"/>
    <cellStyle name="Normal 354 2" xfId="1902" xr:uid="{00000000-0005-0000-0000-000080050000}"/>
    <cellStyle name="Normal 354 2 2" xfId="1903" xr:uid="{00000000-0005-0000-0000-000081050000}"/>
    <cellStyle name="Normal 354 3" xfId="1904" xr:uid="{00000000-0005-0000-0000-000082050000}"/>
    <cellStyle name="Normal 355" xfId="751" xr:uid="{00000000-0005-0000-0000-000083050000}"/>
    <cellStyle name="Normal 355 2" xfId="1905" xr:uid="{00000000-0005-0000-0000-000084050000}"/>
    <cellStyle name="Normal 355 2 2" xfId="1906" xr:uid="{00000000-0005-0000-0000-000085050000}"/>
    <cellStyle name="Normal 355 3" xfId="1907" xr:uid="{00000000-0005-0000-0000-000086050000}"/>
    <cellStyle name="Normal 356" xfId="752" xr:uid="{00000000-0005-0000-0000-000087050000}"/>
    <cellStyle name="Normal 356 2" xfId="1908" xr:uid="{00000000-0005-0000-0000-000088050000}"/>
    <cellStyle name="Normal 356 2 2" xfId="1909" xr:uid="{00000000-0005-0000-0000-000089050000}"/>
    <cellStyle name="Normal 356 3" xfId="1910" xr:uid="{00000000-0005-0000-0000-00008A050000}"/>
    <cellStyle name="Normal 357" xfId="753" xr:uid="{00000000-0005-0000-0000-00008B050000}"/>
    <cellStyle name="Normal 357 2" xfId="1911" xr:uid="{00000000-0005-0000-0000-00008C050000}"/>
    <cellStyle name="Normal 357 2 2" xfId="1912" xr:uid="{00000000-0005-0000-0000-00008D050000}"/>
    <cellStyle name="Normal 357 3" xfId="1913" xr:uid="{00000000-0005-0000-0000-00008E050000}"/>
    <cellStyle name="Normal 358" xfId="754" xr:uid="{00000000-0005-0000-0000-00008F050000}"/>
    <cellStyle name="Normal 358 2" xfId="1914" xr:uid="{00000000-0005-0000-0000-000090050000}"/>
    <cellStyle name="Normal 358 2 2" xfId="1915" xr:uid="{00000000-0005-0000-0000-000091050000}"/>
    <cellStyle name="Normal 358 3" xfId="1916" xr:uid="{00000000-0005-0000-0000-000092050000}"/>
    <cellStyle name="Normal 359" xfId="755" xr:uid="{00000000-0005-0000-0000-000093050000}"/>
    <cellStyle name="Normal 359 2" xfId="1917" xr:uid="{00000000-0005-0000-0000-000094050000}"/>
    <cellStyle name="Normal 359 2 2" xfId="1918" xr:uid="{00000000-0005-0000-0000-000095050000}"/>
    <cellStyle name="Normal 359 3" xfId="1919" xr:uid="{00000000-0005-0000-0000-000096050000}"/>
    <cellStyle name="Normal 36 2" xfId="756" xr:uid="{00000000-0005-0000-0000-000097050000}"/>
    <cellStyle name="Normal 36 2 2" xfId="757" xr:uid="{00000000-0005-0000-0000-000098050000}"/>
    <cellStyle name="Normal 36 3" xfId="758" xr:uid="{00000000-0005-0000-0000-000099050000}"/>
    <cellStyle name="Normal 36 4" xfId="759" xr:uid="{00000000-0005-0000-0000-00009A050000}"/>
    <cellStyle name="Normal 36 4 2" xfId="1920" xr:uid="{00000000-0005-0000-0000-00009B050000}"/>
    <cellStyle name="Normal 36 5" xfId="1921" xr:uid="{00000000-0005-0000-0000-00009C050000}"/>
    <cellStyle name="Normal 36 6" xfId="1922" xr:uid="{00000000-0005-0000-0000-00009D050000}"/>
    <cellStyle name="Normal 360" xfId="760" xr:uid="{00000000-0005-0000-0000-00009E050000}"/>
    <cellStyle name="Normal 360 2" xfId="1923" xr:uid="{00000000-0005-0000-0000-00009F050000}"/>
    <cellStyle name="Normal 360 2 2" xfId="1924" xr:uid="{00000000-0005-0000-0000-0000A0050000}"/>
    <cellStyle name="Normal 360 3" xfId="1925" xr:uid="{00000000-0005-0000-0000-0000A1050000}"/>
    <cellStyle name="Normal 361" xfId="761" xr:uid="{00000000-0005-0000-0000-0000A2050000}"/>
    <cellStyle name="Normal 361 2" xfId="1926" xr:uid="{00000000-0005-0000-0000-0000A3050000}"/>
    <cellStyle name="Normal 361 2 2" xfId="1927" xr:uid="{00000000-0005-0000-0000-0000A4050000}"/>
    <cellStyle name="Normal 361 3" xfId="1928" xr:uid="{00000000-0005-0000-0000-0000A5050000}"/>
    <cellStyle name="Normal 362" xfId="762" xr:uid="{00000000-0005-0000-0000-0000A6050000}"/>
    <cellStyle name="Normal 362 2" xfId="1929" xr:uid="{00000000-0005-0000-0000-0000A7050000}"/>
    <cellStyle name="Normal 362 2 2" xfId="1930" xr:uid="{00000000-0005-0000-0000-0000A8050000}"/>
    <cellStyle name="Normal 362 3" xfId="1931" xr:uid="{00000000-0005-0000-0000-0000A9050000}"/>
    <cellStyle name="Normal 363" xfId="763" xr:uid="{00000000-0005-0000-0000-0000AA050000}"/>
    <cellStyle name="Normal 363 2" xfId="1932" xr:uid="{00000000-0005-0000-0000-0000AB050000}"/>
    <cellStyle name="Normal 363 2 2" xfId="1933" xr:uid="{00000000-0005-0000-0000-0000AC050000}"/>
    <cellStyle name="Normal 363 3" xfId="1934" xr:uid="{00000000-0005-0000-0000-0000AD050000}"/>
    <cellStyle name="Normal 364" xfId="764" xr:uid="{00000000-0005-0000-0000-0000AE050000}"/>
    <cellStyle name="Normal 364 2" xfId="1935" xr:uid="{00000000-0005-0000-0000-0000AF050000}"/>
    <cellStyle name="Normal 364 2 2" xfId="1936" xr:uid="{00000000-0005-0000-0000-0000B0050000}"/>
    <cellStyle name="Normal 364 3" xfId="1937" xr:uid="{00000000-0005-0000-0000-0000B1050000}"/>
    <cellStyle name="Normal 365" xfId="765" xr:uid="{00000000-0005-0000-0000-0000B2050000}"/>
    <cellStyle name="Normal 365 2" xfId="1938" xr:uid="{00000000-0005-0000-0000-0000B3050000}"/>
    <cellStyle name="Normal 365 2 2" xfId="1939" xr:uid="{00000000-0005-0000-0000-0000B4050000}"/>
    <cellStyle name="Normal 365 3" xfId="1940" xr:uid="{00000000-0005-0000-0000-0000B5050000}"/>
    <cellStyle name="Normal 366" xfId="766" xr:uid="{00000000-0005-0000-0000-0000B6050000}"/>
    <cellStyle name="Normal 366 2" xfId="1941" xr:uid="{00000000-0005-0000-0000-0000B7050000}"/>
    <cellStyle name="Normal 366 2 2" xfId="1942" xr:uid="{00000000-0005-0000-0000-0000B8050000}"/>
    <cellStyle name="Normal 366 3" xfId="1943" xr:uid="{00000000-0005-0000-0000-0000B9050000}"/>
    <cellStyle name="Normal 367" xfId="767" xr:uid="{00000000-0005-0000-0000-0000BA050000}"/>
    <cellStyle name="Normal 367 2" xfId="1944" xr:uid="{00000000-0005-0000-0000-0000BB050000}"/>
    <cellStyle name="Normal 367 2 2" xfId="1945" xr:uid="{00000000-0005-0000-0000-0000BC050000}"/>
    <cellStyle name="Normal 367 3" xfId="1946" xr:uid="{00000000-0005-0000-0000-0000BD050000}"/>
    <cellStyle name="Normal 368" xfId="768" xr:uid="{00000000-0005-0000-0000-0000BE050000}"/>
    <cellStyle name="Normal 368 2" xfId="1947" xr:uid="{00000000-0005-0000-0000-0000BF050000}"/>
    <cellStyle name="Normal 368 2 2" xfId="1948" xr:uid="{00000000-0005-0000-0000-0000C0050000}"/>
    <cellStyle name="Normal 368 3" xfId="1949" xr:uid="{00000000-0005-0000-0000-0000C1050000}"/>
    <cellStyle name="Normal 369" xfId="769" xr:uid="{00000000-0005-0000-0000-0000C2050000}"/>
    <cellStyle name="Normal 369 2" xfId="1950" xr:uid="{00000000-0005-0000-0000-0000C3050000}"/>
    <cellStyle name="Normal 369 2 2" xfId="1951" xr:uid="{00000000-0005-0000-0000-0000C4050000}"/>
    <cellStyle name="Normal 369 3" xfId="1952" xr:uid="{00000000-0005-0000-0000-0000C5050000}"/>
    <cellStyle name="Normal 37 2" xfId="770" xr:uid="{00000000-0005-0000-0000-0000C6050000}"/>
    <cellStyle name="Normal 37 2 2" xfId="771" xr:uid="{00000000-0005-0000-0000-0000C7050000}"/>
    <cellStyle name="Normal 37 3" xfId="772" xr:uid="{00000000-0005-0000-0000-0000C8050000}"/>
    <cellStyle name="Normal 37 4" xfId="773" xr:uid="{00000000-0005-0000-0000-0000C9050000}"/>
    <cellStyle name="Normal 37 5" xfId="774" xr:uid="{00000000-0005-0000-0000-0000CA050000}"/>
    <cellStyle name="Normal 37 5 2" xfId="1953" xr:uid="{00000000-0005-0000-0000-0000CB050000}"/>
    <cellStyle name="Normal 37 6" xfId="1954" xr:uid="{00000000-0005-0000-0000-0000CC050000}"/>
    <cellStyle name="Normal 37 7" xfId="1955" xr:uid="{00000000-0005-0000-0000-0000CD050000}"/>
    <cellStyle name="Normal 370" xfId="775" xr:uid="{00000000-0005-0000-0000-0000CE050000}"/>
    <cellStyle name="Normal 370 2" xfId="1956" xr:uid="{00000000-0005-0000-0000-0000CF050000}"/>
    <cellStyle name="Normal 370 2 2" xfId="1957" xr:uid="{00000000-0005-0000-0000-0000D0050000}"/>
    <cellStyle name="Normal 370 3" xfId="1958" xr:uid="{00000000-0005-0000-0000-0000D1050000}"/>
    <cellStyle name="Normal 371" xfId="776" xr:uid="{00000000-0005-0000-0000-0000D2050000}"/>
    <cellStyle name="Normal 371 2" xfId="1959" xr:uid="{00000000-0005-0000-0000-0000D3050000}"/>
    <cellStyle name="Normal 371 2 2" xfId="1960" xr:uid="{00000000-0005-0000-0000-0000D4050000}"/>
    <cellStyle name="Normal 371 3" xfId="1961" xr:uid="{00000000-0005-0000-0000-0000D5050000}"/>
    <cellStyle name="Normal 372" xfId="777" xr:uid="{00000000-0005-0000-0000-0000D6050000}"/>
    <cellStyle name="Normal 372 2" xfId="1962" xr:uid="{00000000-0005-0000-0000-0000D7050000}"/>
    <cellStyle name="Normal 372 2 2" xfId="1963" xr:uid="{00000000-0005-0000-0000-0000D8050000}"/>
    <cellStyle name="Normal 372 3" xfId="1964" xr:uid="{00000000-0005-0000-0000-0000D9050000}"/>
    <cellStyle name="Normal 373" xfId="778" xr:uid="{00000000-0005-0000-0000-0000DA050000}"/>
    <cellStyle name="Normal 373 2" xfId="1965" xr:uid="{00000000-0005-0000-0000-0000DB050000}"/>
    <cellStyle name="Normal 373 2 2" xfId="1966" xr:uid="{00000000-0005-0000-0000-0000DC050000}"/>
    <cellStyle name="Normal 373 3" xfId="1967" xr:uid="{00000000-0005-0000-0000-0000DD050000}"/>
    <cellStyle name="Normal 374" xfId="779" xr:uid="{00000000-0005-0000-0000-0000DE050000}"/>
    <cellStyle name="Normal 374 2" xfId="1968" xr:uid="{00000000-0005-0000-0000-0000DF050000}"/>
    <cellStyle name="Normal 374 2 2" xfId="1969" xr:uid="{00000000-0005-0000-0000-0000E0050000}"/>
    <cellStyle name="Normal 374 3" xfId="1970" xr:uid="{00000000-0005-0000-0000-0000E1050000}"/>
    <cellStyle name="Normal 375" xfId="780" xr:uid="{00000000-0005-0000-0000-0000E2050000}"/>
    <cellStyle name="Normal 375 2" xfId="1971" xr:uid="{00000000-0005-0000-0000-0000E3050000}"/>
    <cellStyle name="Normal 375 2 2" xfId="1972" xr:uid="{00000000-0005-0000-0000-0000E4050000}"/>
    <cellStyle name="Normal 375 3" xfId="1973" xr:uid="{00000000-0005-0000-0000-0000E5050000}"/>
    <cellStyle name="Normal 376" xfId="781" xr:uid="{00000000-0005-0000-0000-0000E6050000}"/>
    <cellStyle name="Normal 376 2" xfId="1974" xr:uid="{00000000-0005-0000-0000-0000E7050000}"/>
    <cellStyle name="Normal 376 2 2" xfId="1975" xr:uid="{00000000-0005-0000-0000-0000E8050000}"/>
    <cellStyle name="Normal 376 3" xfId="1976" xr:uid="{00000000-0005-0000-0000-0000E9050000}"/>
    <cellStyle name="Normal 377" xfId="782" xr:uid="{00000000-0005-0000-0000-0000EA050000}"/>
    <cellStyle name="Normal 377 2" xfId="1977" xr:uid="{00000000-0005-0000-0000-0000EB050000}"/>
    <cellStyle name="Normal 377 2 2" xfId="1978" xr:uid="{00000000-0005-0000-0000-0000EC050000}"/>
    <cellStyle name="Normal 377 3" xfId="1979" xr:uid="{00000000-0005-0000-0000-0000ED050000}"/>
    <cellStyle name="Normal 378" xfId="783" xr:uid="{00000000-0005-0000-0000-0000EE050000}"/>
    <cellStyle name="Normal 378 2" xfId="1980" xr:uid="{00000000-0005-0000-0000-0000EF050000}"/>
    <cellStyle name="Normal 378 2 2" xfId="1981" xr:uid="{00000000-0005-0000-0000-0000F0050000}"/>
    <cellStyle name="Normal 378 3" xfId="1982" xr:uid="{00000000-0005-0000-0000-0000F1050000}"/>
    <cellStyle name="Normal 379" xfId="784" xr:uid="{00000000-0005-0000-0000-0000F2050000}"/>
    <cellStyle name="Normal 379 2" xfId="1983" xr:uid="{00000000-0005-0000-0000-0000F3050000}"/>
    <cellStyle name="Normal 379 2 2" xfId="1984" xr:uid="{00000000-0005-0000-0000-0000F4050000}"/>
    <cellStyle name="Normal 379 3" xfId="1985" xr:uid="{00000000-0005-0000-0000-0000F5050000}"/>
    <cellStyle name="Normal 38 2" xfId="785" xr:uid="{00000000-0005-0000-0000-0000F6050000}"/>
    <cellStyle name="Normal 38 2 2" xfId="786" xr:uid="{00000000-0005-0000-0000-0000F7050000}"/>
    <cellStyle name="Normal 38 3" xfId="787" xr:uid="{00000000-0005-0000-0000-0000F8050000}"/>
    <cellStyle name="Normal 38 4" xfId="788" xr:uid="{00000000-0005-0000-0000-0000F9050000}"/>
    <cellStyle name="Normal 38 4 2" xfId="1986" xr:uid="{00000000-0005-0000-0000-0000FA050000}"/>
    <cellStyle name="Normal 38 5" xfId="1987" xr:uid="{00000000-0005-0000-0000-0000FB050000}"/>
    <cellStyle name="Normal 38 6" xfId="1988" xr:uid="{00000000-0005-0000-0000-0000FC050000}"/>
    <cellStyle name="Normal 380" xfId="789" xr:uid="{00000000-0005-0000-0000-0000FD050000}"/>
    <cellStyle name="Normal 380 2" xfId="1989" xr:uid="{00000000-0005-0000-0000-0000FE050000}"/>
    <cellStyle name="Normal 380 2 2" xfId="1990" xr:uid="{00000000-0005-0000-0000-0000FF050000}"/>
    <cellStyle name="Normal 380 3" xfId="1991" xr:uid="{00000000-0005-0000-0000-000000060000}"/>
    <cellStyle name="Normal 381" xfId="790" xr:uid="{00000000-0005-0000-0000-000001060000}"/>
    <cellStyle name="Normal 381 2" xfId="791" xr:uid="{00000000-0005-0000-0000-000002060000}"/>
    <cellStyle name="Normal 381 2 2" xfId="1993" xr:uid="{00000000-0005-0000-0000-000003060000}"/>
    <cellStyle name="Normal 381 2 2 2" xfId="1994" xr:uid="{00000000-0005-0000-0000-000004060000}"/>
    <cellStyle name="Normal 381 2 3" xfId="1995" xr:uid="{00000000-0005-0000-0000-000005060000}"/>
    <cellStyle name="Normal 381 3" xfId="1992" xr:uid="{00000000-0005-0000-0000-000006060000}"/>
    <cellStyle name="Normal 382" xfId="792" xr:uid="{00000000-0005-0000-0000-000007060000}"/>
    <cellStyle name="Normal 382 2" xfId="1996" xr:uid="{00000000-0005-0000-0000-000008060000}"/>
    <cellStyle name="Normal 382 2 2" xfId="1997" xr:uid="{00000000-0005-0000-0000-000009060000}"/>
    <cellStyle name="Normal 382 3" xfId="1998" xr:uid="{00000000-0005-0000-0000-00000A060000}"/>
    <cellStyle name="Normal 383" xfId="793" xr:uid="{00000000-0005-0000-0000-00000B060000}"/>
    <cellStyle name="Normal 383 2" xfId="1999" xr:uid="{00000000-0005-0000-0000-00000C060000}"/>
    <cellStyle name="Normal 384" xfId="794" xr:uid="{00000000-0005-0000-0000-00000D060000}"/>
    <cellStyle name="Normal 384 2" xfId="2000" xr:uid="{00000000-0005-0000-0000-00000E060000}"/>
    <cellStyle name="Normal 384 2 2" xfId="2001" xr:uid="{00000000-0005-0000-0000-00000F060000}"/>
    <cellStyle name="Normal 384 3" xfId="2002" xr:uid="{00000000-0005-0000-0000-000010060000}"/>
    <cellStyle name="Normal 385" xfId="795" xr:uid="{00000000-0005-0000-0000-000011060000}"/>
    <cellStyle name="Normal 385 2" xfId="2003" xr:uid="{00000000-0005-0000-0000-000012060000}"/>
    <cellStyle name="Normal 385 2 2" xfId="2004" xr:uid="{00000000-0005-0000-0000-000013060000}"/>
    <cellStyle name="Normal 385 3" xfId="2005" xr:uid="{00000000-0005-0000-0000-000014060000}"/>
    <cellStyle name="Normal 386" xfId="796" xr:uid="{00000000-0005-0000-0000-000015060000}"/>
    <cellStyle name="Normal 386 2" xfId="2006" xr:uid="{00000000-0005-0000-0000-000016060000}"/>
    <cellStyle name="Normal 386 2 2" xfId="2007" xr:uid="{00000000-0005-0000-0000-000017060000}"/>
    <cellStyle name="Normal 386 3" xfId="2008" xr:uid="{00000000-0005-0000-0000-000018060000}"/>
    <cellStyle name="Normal 387" xfId="797" xr:uid="{00000000-0005-0000-0000-000019060000}"/>
    <cellStyle name="Normal 387 2" xfId="2009" xr:uid="{00000000-0005-0000-0000-00001A060000}"/>
    <cellStyle name="Normal 387 2 2" xfId="2010" xr:uid="{00000000-0005-0000-0000-00001B060000}"/>
    <cellStyle name="Normal 387 3" xfId="2011" xr:uid="{00000000-0005-0000-0000-00001C060000}"/>
    <cellStyle name="Normal 388" xfId="798" xr:uid="{00000000-0005-0000-0000-00001D060000}"/>
    <cellStyle name="Normal 388 2" xfId="2012" xr:uid="{00000000-0005-0000-0000-00001E060000}"/>
    <cellStyle name="Normal 388 2 2" xfId="2013" xr:uid="{00000000-0005-0000-0000-00001F060000}"/>
    <cellStyle name="Normal 388 3" xfId="2014" xr:uid="{00000000-0005-0000-0000-000020060000}"/>
    <cellStyle name="Normal 389" xfId="799" xr:uid="{00000000-0005-0000-0000-000021060000}"/>
    <cellStyle name="Normal 389 2" xfId="2015" xr:uid="{00000000-0005-0000-0000-000022060000}"/>
    <cellStyle name="Normal 389 2 2" xfId="2016" xr:uid="{00000000-0005-0000-0000-000023060000}"/>
    <cellStyle name="Normal 389 3" xfId="2017" xr:uid="{00000000-0005-0000-0000-000024060000}"/>
    <cellStyle name="Normal 39 2" xfId="800" xr:uid="{00000000-0005-0000-0000-000025060000}"/>
    <cellStyle name="Normal 39 2 2" xfId="801" xr:uid="{00000000-0005-0000-0000-000026060000}"/>
    <cellStyle name="Normal 39 3" xfId="802" xr:uid="{00000000-0005-0000-0000-000027060000}"/>
    <cellStyle name="Normal 39 4" xfId="803" xr:uid="{00000000-0005-0000-0000-000028060000}"/>
    <cellStyle name="Normal 39 4 2" xfId="2018" xr:uid="{00000000-0005-0000-0000-000029060000}"/>
    <cellStyle name="Normal 39 5" xfId="2019" xr:uid="{00000000-0005-0000-0000-00002A060000}"/>
    <cellStyle name="Normal 39 6" xfId="2020" xr:uid="{00000000-0005-0000-0000-00002B060000}"/>
    <cellStyle name="Normal 390" xfId="804" xr:uid="{00000000-0005-0000-0000-00002C060000}"/>
    <cellStyle name="Normal 390 2" xfId="2021" xr:uid="{00000000-0005-0000-0000-00002D060000}"/>
    <cellStyle name="Normal 390 2 2" xfId="2022" xr:uid="{00000000-0005-0000-0000-00002E060000}"/>
    <cellStyle name="Normal 390 3" xfId="2023" xr:uid="{00000000-0005-0000-0000-00002F060000}"/>
    <cellStyle name="Normal 391" xfId="805" xr:uid="{00000000-0005-0000-0000-000030060000}"/>
    <cellStyle name="Normal 391 2" xfId="2024" xr:uid="{00000000-0005-0000-0000-000031060000}"/>
    <cellStyle name="Normal 391 2 2" xfId="2025" xr:uid="{00000000-0005-0000-0000-000032060000}"/>
    <cellStyle name="Normal 391 3" xfId="2026" xr:uid="{00000000-0005-0000-0000-000033060000}"/>
    <cellStyle name="Normal 392" xfId="806" xr:uid="{00000000-0005-0000-0000-000034060000}"/>
    <cellStyle name="Normal 392 2" xfId="807" xr:uid="{00000000-0005-0000-0000-000035060000}"/>
    <cellStyle name="Normal 392 2 2" xfId="2028" xr:uid="{00000000-0005-0000-0000-000036060000}"/>
    <cellStyle name="Normal 392 2 2 2" xfId="2029" xr:uid="{00000000-0005-0000-0000-000037060000}"/>
    <cellStyle name="Normal 392 2 3" xfId="2030" xr:uid="{00000000-0005-0000-0000-000038060000}"/>
    <cellStyle name="Normal 392 3" xfId="2027" xr:uid="{00000000-0005-0000-0000-000039060000}"/>
    <cellStyle name="Normal 393" xfId="808" xr:uid="{00000000-0005-0000-0000-00003A060000}"/>
    <cellStyle name="Normal 393 2" xfId="809" xr:uid="{00000000-0005-0000-0000-00003B060000}"/>
    <cellStyle name="Normal 393 2 2" xfId="2032" xr:uid="{00000000-0005-0000-0000-00003C060000}"/>
    <cellStyle name="Normal 393 2 2 2" xfId="2033" xr:uid="{00000000-0005-0000-0000-00003D060000}"/>
    <cellStyle name="Normal 393 2 3" xfId="2034" xr:uid="{00000000-0005-0000-0000-00003E060000}"/>
    <cellStyle name="Normal 393 3" xfId="2031" xr:uid="{00000000-0005-0000-0000-00003F060000}"/>
    <cellStyle name="Normal 394" xfId="810" xr:uid="{00000000-0005-0000-0000-000040060000}"/>
    <cellStyle name="Normal 394 2" xfId="2035" xr:uid="{00000000-0005-0000-0000-000041060000}"/>
    <cellStyle name="Normal 394 2 2" xfId="2036" xr:uid="{00000000-0005-0000-0000-000042060000}"/>
    <cellStyle name="Normal 394 3" xfId="2037" xr:uid="{00000000-0005-0000-0000-000043060000}"/>
    <cellStyle name="Normal 395" xfId="811" xr:uid="{00000000-0005-0000-0000-000044060000}"/>
    <cellStyle name="Normal 395 2" xfId="2038" xr:uid="{00000000-0005-0000-0000-000045060000}"/>
    <cellStyle name="Normal 395 2 2" xfId="2039" xr:uid="{00000000-0005-0000-0000-000046060000}"/>
    <cellStyle name="Normal 395 3" xfId="2040" xr:uid="{00000000-0005-0000-0000-000047060000}"/>
    <cellStyle name="Normal 396" xfId="812" xr:uid="{00000000-0005-0000-0000-000048060000}"/>
    <cellStyle name="Normal 396 2" xfId="2041" xr:uid="{00000000-0005-0000-0000-000049060000}"/>
    <cellStyle name="Normal 396 2 2" xfId="2042" xr:uid="{00000000-0005-0000-0000-00004A060000}"/>
    <cellStyle name="Normal 396 3" xfId="2043" xr:uid="{00000000-0005-0000-0000-00004B060000}"/>
    <cellStyle name="Normal 397" xfId="813" xr:uid="{00000000-0005-0000-0000-00004C060000}"/>
    <cellStyle name="Normal 397 2" xfId="2044" xr:uid="{00000000-0005-0000-0000-00004D060000}"/>
    <cellStyle name="Normal 397 2 2" xfId="2045" xr:uid="{00000000-0005-0000-0000-00004E060000}"/>
    <cellStyle name="Normal 397 3" xfId="2046" xr:uid="{00000000-0005-0000-0000-00004F060000}"/>
    <cellStyle name="Normal 398" xfId="814" xr:uid="{00000000-0005-0000-0000-000050060000}"/>
    <cellStyle name="Normal 398 2" xfId="2047" xr:uid="{00000000-0005-0000-0000-000051060000}"/>
    <cellStyle name="Normal 398 2 2" xfId="2048" xr:uid="{00000000-0005-0000-0000-000052060000}"/>
    <cellStyle name="Normal 398 3" xfId="2049" xr:uid="{00000000-0005-0000-0000-000053060000}"/>
    <cellStyle name="Normal 399" xfId="815" xr:uid="{00000000-0005-0000-0000-000054060000}"/>
    <cellStyle name="Normal 399 2" xfId="2050" xr:uid="{00000000-0005-0000-0000-000055060000}"/>
    <cellStyle name="Normal 399 2 2" xfId="2051" xr:uid="{00000000-0005-0000-0000-000056060000}"/>
    <cellStyle name="Normal 399 3" xfId="2052" xr:uid="{00000000-0005-0000-0000-000057060000}"/>
    <cellStyle name="Normal 4" xfId="30" xr:uid="{00000000-0005-0000-0000-000058060000}"/>
    <cellStyle name="Normal 4 2" xfId="816" xr:uid="{00000000-0005-0000-0000-000059060000}"/>
    <cellStyle name="Normal 4 2 2" xfId="817" xr:uid="{00000000-0005-0000-0000-00005A060000}"/>
    <cellStyle name="Normal 4 3" xfId="818" xr:uid="{00000000-0005-0000-0000-00005B060000}"/>
    <cellStyle name="Normal 4 4" xfId="819" xr:uid="{00000000-0005-0000-0000-00005C060000}"/>
    <cellStyle name="Normal 4 4 2" xfId="2053" xr:uid="{00000000-0005-0000-0000-00005D060000}"/>
    <cellStyle name="Normal 4 5" xfId="1263" xr:uid="{00000000-0005-0000-0000-00005E060000}"/>
    <cellStyle name="Normal 4 5 2" xfId="2054" xr:uid="{00000000-0005-0000-0000-00005F060000}"/>
    <cellStyle name="Normal 4 6" xfId="2055" xr:uid="{00000000-0005-0000-0000-000060060000}"/>
    <cellStyle name="Normal 40 2" xfId="820" xr:uid="{00000000-0005-0000-0000-000061060000}"/>
    <cellStyle name="Normal 40 2 2" xfId="821" xr:uid="{00000000-0005-0000-0000-000062060000}"/>
    <cellStyle name="Normal 40 3" xfId="822" xr:uid="{00000000-0005-0000-0000-000063060000}"/>
    <cellStyle name="Normal 40 4" xfId="823" xr:uid="{00000000-0005-0000-0000-000064060000}"/>
    <cellStyle name="Normal 40 4 2" xfId="2056" xr:uid="{00000000-0005-0000-0000-000065060000}"/>
    <cellStyle name="Normal 40 5" xfId="2057" xr:uid="{00000000-0005-0000-0000-000066060000}"/>
    <cellStyle name="Normal 40 6" xfId="2058" xr:uid="{00000000-0005-0000-0000-000067060000}"/>
    <cellStyle name="Normal 400" xfId="824" xr:uid="{00000000-0005-0000-0000-000068060000}"/>
    <cellStyle name="Normal 400 2" xfId="2059" xr:uid="{00000000-0005-0000-0000-000069060000}"/>
    <cellStyle name="Normal 400 2 2" xfId="2060" xr:uid="{00000000-0005-0000-0000-00006A060000}"/>
    <cellStyle name="Normal 400 3" xfId="2061" xr:uid="{00000000-0005-0000-0000-00006B060000}"/>
    <cellStyle name="Normal 401" xfId="825" xr:uid="{00000000-0005-0000-0000-00006C060000}"/>
    <cellStyle name="Normal 401 2" xfId="2062" xr:uid="{00000000-0005-0000-0000-00006D060000}"/>
    <cellStyle name="Normal 401 2 2" xfId="2063" xr:uid="{00000000-0005-0000-0000-00006E060000}"/>
    <cellStyle name="Normal 401 3" xfId="2064" xr:uid="{00000000-0005-0000-0000-00006F060000}"/>
    <cellStyle name="Normal 402" xfId="826" xr:uid="{00000000-0005-0000-0000-000070060000}"/>
    <cellStyle name="Normal 402 2" xfId="2065" xr:uid="{00000000-0005-0000-0000-000071060000}"/>
    <cellStyle name="Normal 402 2 2" xfId="2066" xr:uid="{00000000-0005-0000-0000-000072060000}"/>
    <cellStyle name="Normal 402 3" xfId="2067" xr:uid="{00000000-0005-0000-0000-000073060000}"/>
    <cellStyle name="Normal 403" xfId="827" xr:uid="{00000000-0005-0000-0000-000074060000}"/>
    <cellStyle name="Normal 403 2" xfId="2068" xr:uid="{00000000-0005-0000-0000-000075060000}"/>
    <cellStyle name="Normal 403 2 2" xfId="2069" xr:uid="{00000000-0005-0000-0000-000076060000}"/>
    <cellStyle name="Normal 403 3" xfId="2070" xr:uid="{00000000-0005-0000-0000-000077060000}"/>
    <cellStyle name="Normal 404" xfId="828" xr:uid="{00000000-0005-0000-0000-000078060000}"/>
    <cellStyle name="Normal 404 2" xfId="2071" xr:uid="{00000000-0005-0000-0000-000079060000}"/>
    <cellStyle name="Normal 404 2 2" xfId="2072" xr:uid="{00000000-0005-0000-0000-00007A060000}"/>
    <cellStyle name="Normal 404 3" xfId="2073" xr:uid="{00000000-0005-0000-0000-00007B060000}"/>
    <cellStyle name="Normal 405" xfId="829" xr:uid="{00000000-0005-0000-0000-00007C060000}"/>
    <cellStyle name="Normal 405 2" xfId="2074" xr:uid="{00000000-0005-0000-0000-00007D060000}"/>
    <cellStyle name="Normal 405 2 2" xfId="2075" xr:uid="{00000000-0005-0000-0000-00007E060000}"/>
    <cellStyle name="Normal 405 3" xfId="2076" xr:uid="{00000000-0005-0000-0000-00007F060000}"/>
    <cellStyle name="Normal 406" xfId="830" xr:uid="{00000000-0005-0000-0000-000080060000}"/>
    <cellStyle name="Normal 406 2" xfId="2077" xr:uid="{00000000-0005-0000-0000-000081060000}"/>
    <cellStyle name="Normal 406 2 2" xfId="2078" xr:uid="{00000000-0005-0000-0000-000082060000}"/>
    <cellStyle name="Normal 406 3" xfId="2079" xr:uid="{00000000-0005-0000-0000-000083060000}"/>
    <cellStyle name="Normal 407" xfId="831" xr:uid="{00000000-0005-0000-0000-000084060000}"/>
    <cellStyle name="Normal 407 2" xfId="2080" xr:uid="{00000000-0005-0000-0000-000085060000}"/>
    <cellStyle name="Normal 407 2 2" xfId="2081" xr:uid="{00000000-0005-0000-0000-000086060000}"/>
    <cellStyle name="Normal 407 3" xfId="2082" xr:uid="{00000000-0005-0000-0000-000087060000}"/>
    <cellStyle name="Normal 408" xfId="832" xr:uid="{00000000-0005-0000-0000-000088060000}"/>
    <cellStyle name="Normal 408 2" xfId="2083" xr:uid="{00000000-0005-0000-0000-000089060000}"/>
    <cellStyle name="Normal 408 2 2" xfId="2084" xr:uid="{00000000-0005-0000-0000-00008A060000}"/>
    <cellStyle name="Normal 408 3" xfId="2085" xr:uid="{00000000-0005-0000-0000-00008B060000}"/>
    <cellStyle name="Normal 409" xfId="833" xr:uid="{00000000-0005-0000-0000-00008C060000}"/>
    <cellStyle name="Normal 409 2" xfId="2086" xr:uid="{00000000-0005-0000-0000-00008D060000}"/>
    <cellStyle name="Normal 409 2 2" xfId="2087" xr:uid="{00000000-0005-0000-0000-00008E060000}"/>
    <cellStyle name="Normal 409 3" xfId="2088" xr:uid="{00000000-0005-0000-0000-00008F060000}"/>
    <cellStyle name="Normal 41 2" xfId="834" xr:uid="{00000000-0005-0000-0000-000090060000}"/>
    <cellStyle name="Normal 41 2 2" xfId="835" xr:uid="{00000000-0005-0000-0000-000091060000}"/>
    <cellStyle name="Normal 41 3" xfId="836" xr:uid="{00000000-0005-0000-0000-000092060000}"/>
    <cellStyle name="Normal 41 4" xfId="837" xr:uid="{00000000-0005-0000-0000-000093060000}"/>
    <cellStyle name="Normal 41 5" xfId="838" xr:uid="{00000000-0005-0000-0000-000094060000}"/>
    <cellStyle name="Normal 41 5 2" xfId="2089" xr:uid="{00000000-0005-0000-0000-000095060000}"/>
    <cellStyle name="Normal 41 6" xfId="2090" xr:uid="{00000000-0005-0000-0000-000096060000}"/>
    <cellStyle name="Normal 41 7" xfId="2091" xr:uid="{00000000-0005-0000-0000-000097060000}"/>
    <cellStyle name="Normal 410" xfId="839" xr:uid="{00000000-0005-0000-0000-000098060000}"/>
    <cellStyle name="Normal 410 2" xfId="2092" xr:uid="{00000000-0005-0000-0000-000099060000}"/>
    <cellStyle name="Normal 410 2 2" xfId="2093" xr:uid="{00000000-0005-0000-0000-00009A060000}"/>
    <cellStyle name="Normal 410 3" xfId="2094" xr:uid="{00000000-0005-0000-0000-00009B060000}"/>
    <cellStyle name="Normal 411" xfId="840" xr:uid="{00000000-0005-0000-0000-00009C060000}"/>
    <cellStyle name="Normal 411 2" xfId="2095" xr:uid="{00000000-0005-0000-0000-00009D060000}"/>
    <cellStyle name="Normal 411 2 2" xfId="2096" xr:uid="{00000000-0005-0000-0000-00009E060000}"/>
    <cellStyle name="Normal 411 3" xfId="2097" xr:uid="{00000000-0005-0000-0000-00009F060000}"/>
    <cellStyle name="Normal 412" xfId="841" xr:uid="{00000000-0005-0000-0000-0000A0060000}"/>
    <cellStyle name="Normal 412 2" xfId="2098" xr:uid="{00000000-0005-0000-0000-0000A1060000}"/>
    <cellStyle name="Normal 412 2 2" xfId="2099" xr:uid="{00000000-0005-0000-0000-0000A2060000}"/>
    <cellStyle name="Normal 412 3" xfId="2100" xr:uid="{00000000-0005-0000-0000-0000A3060000}"/>
    <cellStyle name="Normal 413" xfId="842" xr:uid="{00000000-0005-0000-0000-0000A4060000}"/>
    <cellStyle name="Normal 413 2" xfId="2101" xr:uid="{00000000-0005-0000-0000-0000A5060000}"/>
    <cellStyle name="Normal 413 2 2" xfId="2102" xr:uid="{00000000-0005-0000-0000-0000A6060000}"/>
    <cellStyle name="Normal 413 3" xfId="2103" xr:uid="{00000000-0005-0000-0000-0000A7060000}"/>
    <cellStyle name="Normal 414" xfId="843" xr:uid="{00000000-0005-0000-0000-0000A8060000}"/>
    <cellStyle name="Normal 414 2" xfId="2104" xr:uid="{00000000-0005-0000-0000-0000A9060000}"/>
    <cellStyle name="Normal 414 2 2" xfId="2105" xr:uid="{00000000-0005-0000-0000-0000AA060000}"/>
    <cellStyle name="Normal 414 3" xfId="2106" xr:uid="{00000000-0005-0000-0000-0000AB060000}"/>
    <cellStyle name="Normal 415" xfId="844" xr:uid="{00000000-0005-0000-0000-0000AC060000}"/>
    <cellStyle name="Normal 415 2" xfId="2107" xr:uid="{00000000-0005-0000-0000-0000AD060000}"/>
    <cellStyle name="Normal 415 2 2" xfId="2108" xr:uid="{00000000-0005-0000-0000-0000AE060000}"/>
    <cellStyle name="Normal 415 3" xfId="2109" xr:uid="{00000000-0005-0000-0000-0000AF060000}"/>
    <cellStyle name="Normal 416" xfId="845" xr:uid="{00000000-0005-0000-0000-0000B0060000}"/>
    <cellStyle name="Normal 416 2" xfId="2110" xr:uid="{00000000-0005-0000-0000-0000B1060000}"/>
    <cellStyle name="Normal 416 2 2" xfId="2111" xr:uid="{00000000-0005-0000-0000-0000B2060000}"/>
    <cellStyle name="Normal 416 3" xfId="2112" xr:uid="{00000000-0005-0000-0000-0000B3060000}"/>
    <cellStyle name="Normal 417" xfId="846" xr:uid="{00000000-0005-0000-0000-0000B4060000}"/>
    <cellStyle name="Normal 417 2" xfId="2113" xr:uid="{00000000-0005-0000-0000-0000B5060000}"/>
    <cellStyle name="Normal 417 2 2" xfId="2114" xr:uid="{00000000-0005-0000-0000-0000B6060000}"/>
    <cellStyle name="Normal 417 3" xfId="2115" xr:uid="{00000000-0005-0000-0000-0000B7060000}"/>
    <cellStyle name="Normal 418" xfId="847" xr:uid="{00000000-0005-0000-0000-0000B8060000}"/>
    <cellStyle name="Normal 418 2" xfId="2116" xr:uid="{00000000-0005-0000-0000-0000B9060000}"/>
    <cellStyle name="Normal 418 2 2" xfId="2117" xr:uid="{00000000-0005-0000-0000-0000BA060000}"/>
    <cellStyle name="Normal 418 3" xfId="2118" xr:uid="{00000000-0005-0000-0000-0000BB060000}"/>
    <cellStyle name="Normal 419" xfId="848" xr:uid="{00000000-0005-0000-0000-0000BC060000}"/>
    <cellStyle name="Normal 419 2" xfId="2119" xr:uid="{00000000-0005-0000-0000-0000BD060000}"/>
    <cellStyle name="Normal 419 2 2" xfId="2120" xr:uid="{00000000-0005-0000-0000-0000BE060000}"/>
    <cellStyle name="Normal 419 3" xfId="2121" xr:uid="{00000000-0005-0000-0000-0000BF060000}"/>
    <cellStyle name="Normal 42 2" xfId="849" xr:uid="{00000000-0005-0000-0000-0000C0060000}"/>
    <cellStyle name="Normal 42 2 2" xfId="850" xr:uid="{00000000-0005-0000-0000-0000C1060000}"/>
    <cellStyle name="Normal 42 3" xfId="851" xr:uid="{00000000-0005-0000-0000-0000C2060000}"/>
    <cellStyle name="Normal 42 4" xfId="852" xr:uid="{00000000-0005-0000-0000-0000C3060000}"/>
    <cellStyle name="Normal 42 4 2" xfId="2122" xr:uid="{00000000-0005-0000-0000-0000C4060000}"/>
    <cellStyle name="Normal 42 5" xfId="2123" xr:uid="{00000000-0005-0000-0000-0000C5060000}"/>
    <cellStyle name="Normal 42 6" xfId="2124" xr:uid="{00000000-0005-0000-0000-0000C6060000}"/>
    <cellStyle name="Normal 420" xfId="853" xr:uid="{00000000-0005-0000-0000-0000C7060000}"/>
    <cellStyle name="Normal 421" xfId="854" xr:uid="{00000000-0005-0000-0000-0000C8060000}"/>
    <cellStyle name="Normal 422" xfId="855" xr:uid="{00000000-0005-0000-0000-0000C9060000}"/>
    <cellStyle name="Normal 423" xfId="856" xr:uid="{00000000-0005-0000-0000-0000CA060000}"/>
    <cellStyle name="Normal 424" xfId="857" xr:uid="{00000000-0005-0000-0000-0000CB060000}"/>
    <cellStyle name="Normal 425" xfId="858" xr:uid="{00000000-0005-0000-0000-0000CC060000}"/>
    <cellStyle name="Normal 426" xfId="859" xr:uid="{00000000-0005-0000-0000-0000CD060000}"/>
    <cellStyle name="Normal 427" xfId="860" xr:uid="{00000000-0005-0000-0000-0000CE060000}"/>
    <cellStyle name="Normal 428" xfId="861" xr:uid="{00000000-0005-0000-0000-0000CF060000}"/>
    <cellStyle name="Normal 429" xfId="862" xr:uid="{00000000-0005-0000-0000-0000D0060000}"/>
    <cellStyle name="Normal 43 2" xfId="863" xr:uid="{00000000-0005-0000-0000-0000D1060000}"/>
    <cellStyle name="Normal 43 2 2" xfId="864" xr:uid="{00000000-0005-0000-0000-0000D2060000}"/>
    <cellStyle name="Normal 43 3" xfId="865" xr:uid="{00000000-0005-0000-0000-0000D3060000}"/>
    <cellStyle name="Normal 43 4" xfId="866" xr:uid="{00000000-0005-0000-0000-0000D4060000}"/>
    <cellStyle name="Normal 43 4 2" xfId="2125" xr:uid="{00000000-0005-0000-0000-0000D5060000}"/>
    <cellStyle name="Normal 43 5" xfId="2126" xr:uid="{00000000-0005-0000-0000-0000D6060000}"/>
    <cellStyle name="Normal 43 6" xfId="2127" xr:uid="{00000000-0005-0000-0000-0000D7060000}"/>
    <cellStyle name="Normal 430" xfId="867" xr:uid="{00000000-0005-0000-0000-0000D8060000}"/>
    <cellStyle name="Normal 430 2" xfId="2128" xr:uid="{00000000-0005-0000-0000-0000D9060000}"/>
    <cellStyle name="Normal 431" xfId="868" xr:uid="{00000000-0005-0000-0000-0000DA060000}"/>
    <cellStyle name="Normal 432" xfId="869" xr:uid="{00000000-0005-0000-0000-0000DB060000}"/>
    <cellStyle name="Normal 433" xfId="870" xr:uid="{00000000-0005-0000-0000-0000DC060000}"/>
    <cellStyle name="Normal 434" xfId="871" xr:uid="{00000000-0005-0000-0000-0000DD060000}"/>
    <cellStyle name="Normal 435" xfId="872" xr:uid="{00000000-0005-0000-0000-0000DE060000}"/>
    <cellStyle name="Normal 436" xfId="873" xr:uid="{00000000-0005-0000-0000-0000DF060000}"/>
    <cellStyle name="Normal 437" xfId="874" xr:uid="{00000000-0005-0000-0000-0000E0060000}"/>
    <cellStyle name="Normal 438" xfId="875" xr:uid="{00000000-0005-0000-0000-0000E1060000}"/>
    <cellStyle name="Normal 439" xfId="876" xr:uid="{00000000-0005-0000-0000-0000E2060000}"/>
    <cellStyle name="Normal 44 2" xfId="877" xr:uid="{00000000-0005-0000-0000-0000E3060000}"/>
    <cellStyle name="Normal 44 2 2" xfId="878" xr:uid="{00000000-0005-0000-0000-0000E4060000}"/>
    <cellStyle name="Normal 44 3" xfId="879" xr:uid="{00000000-0005-0000-0000-0000E5060000}"/>
    <cellStyle name="Normal 44 4" xfId="880" xr:uid="{00000000-0005-0000-0000-0000E6060000}"/>
    <cellStyle name="Normal 44 4 2" xfId="2129" xr:uid="{00000000-0005-0000-0000-0000E7060000}"/>
    <cellStyle name="Normal 44 5" xfId="2130" xr:uid="{00000000-0005-0000-0000-0000E8060000}"/>
    <cellStyle name="Normal 44 6" xfId="2131" xr:uid="{00000000-0005-0000-0000-0000E9060000}"/>
    <cellStyle name="Normal 440" xfId="881" xr:uid="{00000000-0005-0000-0000-0000EA060000}"/>
    <cellStyle name="Normal 441" xfId="882" xr:uid="{00000000-0005-0000-0000-0000EB060000}"/>
    <cellStyle name="Normal 442" xfId="883" xr:uid="{00000000-0005-0000-0000-0000EC060000}"/>
    <cellStyle name="Normal 443" xfId="884" xr:uid="{00000000-0005-0000-0000-0000ED060000}"/>
    <cellStyle name="Normal 444" xfId="885" xr:uid="{00000000-0005-0000-0000-0000EE060000}"/>
    <cellStyle name="Normal 445" xfId="886" xr:uid="{00000000-0005-0000-0000-0000EF060000}"/>
    <cellStyle name="Normal 446" xfId="887" xr:uid="{00000000-0005-0000-0000-0000F0060000}"/>
    <cellStyle name="Normal 447" xfId="888" xr:uid="{00000000-0005-0000-0000-0000F1060000}"/>
    <cellStyle name="Normal 448" xfId="889" xr:uid="{00000000-0005-0000-0000-0000F2060000}"/>
    <cellStyle name="Normal 449" xfId="890" xr:uid="{00000000-0005-0000-0000-0000F3060000}"/>
    <cellStyle name="Normal 45 2" xfId="891" xr:uid="{00000000-0005-0000-0000-0000F4060000}"/>
    <cellStyle name="Normal 45 2 2" xfId="892" xr:uid="{00000000-0005-0000-0000-0000F5060000}"/>
    <cellStyle name="Normal 45 3" xfId="893" xr:uid="{00000000-0005-0000-0000-0000F6060000}"/>
    <cellStyle name="Normal 45 4" xfId="894" xr:uid="{00000000-0005-0000-0000-0000F7060000}"/>
    <cellStyle name="Normal 45 4 2" xfId="2132" xr:uid="{00000000-0005-0000-0000-0000F8060000}"/>
    <cellStyle name="Normal 45 5" xfId="2133" xr:uid="{00000000-0005-0000-0000-0000F9060000}"/>
    <cellStyle name="Normal 45 6" xfId="2134" xr:uid="{00000000-0005-0000-0000-0000FA060000}"/>
    <cellStyle name="Normal 450" xfId="895" xr:uid="{00000000-0005-0000-0000-0000FB060000}"/>
    <cellStyle name="Normal 450 2" xfId="2135" xr:uid="{00000000-0005-0000-0000-0000FC060000}"/>
    <cellStyle name="Normal 451" xfId="896" xr:uid="{00000000-0005-0000-0000-0000FD060000}"/>
    <cellStyle name="Normal 451 2" xfId="2136" xr:uid="{00000000-0005-0000-0000-0000FE060000}"/>
    <cellStyle name="Normal 452" xfId="897" xr:uid="{00000000-0005-0000-0000-0000FF060000}"/>
    <cellStyle name="Normal 452 2" xfId="2137" xr:uid="{00000000-0005-0000-0000-000000070000}"/>
    <cellStyle name="Normal 453" xfId="898" xr:uid="{00000000-0005-0000-0000-000001070000}"/>
    <cellStyle name="Normal 454" xfId="899" xr:uid="{00000000-0005-0000-0000-000002070000}"/>
    <cellStyle name="Normal 455" xfId="900" xr:uid="{00000000-0005-0000-0000-000003070000}"/>
    <cellStyle name="Normal 456" xfId="901" xr:uid="{00000000-0005-0000-0000-000004070000}"/>
    <cellStyle name="Normal 457" xfId="902" xr:uid="{00000000-0005-0000-0000-000005070000}"/>
    <cellStyle name="Normal 458" xfId="903" xr:uid="{00000000-0005-0000-0000-000006070000}"/>
    <cellStyle name="Normal 459" xfId="904" xr:uid="{00000000-0005-0000-0000-000007070000}"/>
    <cellStyle name="Normal 46 2" xfId="905" xr:uid="{00000000-0005-0000-0000-000008070000}"/>
    <cellStyle name="Normal 46 2 2" xfId="906" xr:uid="{00000000-0005-0000-0000-000009070000}"/>
    <cellStyle name="Normal 46 3" xfId="907" xr:uid="{00000000-0005-0000-0000-00000A070000}"/>
    <cellStyle name="Normal 46 4" xfId="908" xr:uid="{00000000-0005-0000-0000-00000B070000}"/>
    <cellStyle name="Normal 46 5" xfId="909" xr:uid="{00000000-0005-0000-0000-00000C070000}"/>
    <cellStyle name="Normal 46 5 2" xfId="2138" xr:uid="{00000000-0005-0000-0000-00000D070000}"/>
    <cellStyle name="Normal 46 6" xfId="2139" xr:uid="{00000000-0005-0000-0000-00000E070000}"/>
    <cellStyle name="Normal 46 7" xfId="2140" xr:uid="{00000000-0005-0000-0000-00000F070000}"/>
    <cellStyle name="Normal 460" xfId="910" xr:uid="{00000000-0005-0000-0000-000010070000}"/>
    <cellStyle name="Normal 461" xfId="911" xr:uid="{00000000-0005-0000-0000-000011070000}"/>
    <cellStyle name="Normal 462" xfId="912" xr:uid="{00000000-0005-0000-0000-000012070000}"/>
    <cellStyle name="Normal 463" xfId="913" xr:uid="{00000000-0005-0000-0000-000013070000}"/>
    <cellStyle name="Normal 464" xfId="914" xr:uid="{00000000-0005-0000-0000-000014070000}"/>
    <cellStyle name="Normal 465" xfId="915" xr:uid="{00000000-0005-0000-0000-000015070000}"/>
    <cellStyle name="Normal 466" xfId="916" xr:uid="{00000000-0005-0000-0000-000016070000}"/>
    <cellStyle name="Normal 467" xfId="917" xr:uid="{00000000-0005-0000-0000-000017070000}"/>
    <cellStyle name="Normal 468" xfId="918" xr:uid="{00000000-0005-0000-0000-000018070000}"/>
    <cellStyle name="Normal 469" xfId="919" xr:uid="{00000000-0005-0000-0000-000019070000}"/>
    <cellStyle name="Normal 47 2" xfId="920" xr:uid="{00000000-0005-0000-0000-00001A070000}"/>
    <cellStyle name="Normal 47 2 2" xfId="921" xr:uid="{00000000-0005-0000-0000-00001B070000}"/>
    <cellStyle name="Normal 47 3" xfId="922" xr:uid="{00000000-0005-0000-0000-00001C070000}"/>
    <cellStyle name="Normal 47 4" xfId="923" xr:uid="{00000000-0005-0000-0000-00001D070000}"/>
    <cellStyle name="Normal 47 4 2" xfId="2141" xr:uid="{00000000-0005-0000-0000-00001E070000}"/>
    <cellStyle name="Normal 47 5" xfId="2142" xr:uid="{00000000-0005-0000-0000-00001F070000}"/>
    <cellStyle name="Normal 47 6" xfId="2143" xr:uid="{00000000-0005-0000-0000-000020070000}"/>
    <cellStyle name="Normal 470" xfId="924" xr:uid="{00000000-0005-0000-0000-000021070000}"/>
    <cellStyle name="Normal 471" xfId="925" xr:uid="{00000000-0005-0000-0000-000022070000}"/>
    <cellStyle name="Normal 472" xfId="926" xr:uid="{00000000-0005-0000-0000-000023070000}"/>
    <cellStyle name="Normal 473" xfId="927" xr:uid="{00000000-0005-0000-0000-000024070000}"/>
    <cellStyle name="Normal 474" xfId="928" xr:uid="{00000000-0005-0000-0000-000025070000}"/>
    <cellStyle name="Normal 475" xfId="929" xr:uid="{00000000-0005-0000-0000-000026070000}"/>
    <cellStyle name="Normal 476" xfId="930" xr:uid="{00000000-0005-0000-0000-000027070000}"/>
    <cellStyle name="Normal 477" xfId="931" xr:uid="{00000000-0005-0000-0000-000028070000}"/>
    <cellStyle name="Normal 478" xfId="932" xr:uid="{00000000-0005-0000-0000-000029070000}"/>
    <cellStyle name="Normal 479" xfId="933" xr:uid="{00000000-0005-0000-0000-00002A070000}"/>
    <cellStyle name="Normal 48 2" xfId="934" xr:uid="{00000000-0005-0000-0000-00002B070000}"/>
    <cellStyle name="Normal 48 2 2" xfId="935" xr:uid="{00000000-0005-0000-0000-00002C070000}"/>
    <cellStyle name="Normal 48 3" xfId="936" xr:uid="{00000000-0005-0000-0000-00002D070000}"/>
    <cellStyle name="Normal 48 4" xfId="937" xr:uid="{00000000-0005-0000-0000-00002E070000}"/>
    <cellStyle name="Normal 48 4 2" xfId="2144" xr:uid="{00000000-0005-0000-0000-00002F070000}"/>
    <cellStyle name="Normal 48 5" xfId="2145" xr:uid="{00000000-0005-0000-0000-000030070000}"/>
    <cellStyle name="Normal 48 6" xfId="2146" xr:uid="{00000000-0005-0000-0000-000031070000}"/>
    <cellStyle name="Normal 480" xfId="938" xr:uid="{00000000-0005-0000-0000-000032070000}"/>
    <cellStyle name="Normal 481" xfId="939" xr:uid="{00000000-0005-0000-0000-000033070000}"/>
    <cellStyle name="Normal 482" xfId="940" xr:uid="{00000000-0005-0000-0000-000034070000}"/>
    <cellStyle name="Normal 483" xfId="941" xr:uid="{00000000-0005-0000-0000-000035070000}"/>
    <cellStyle name="Normal 484" xfId="942" xr:uid="{00000000-0005-0000-0000-000036070000}"/>
    <cellStyle name="Normal 485" xfId="943" xr:uid="{00000000-0005-0000-0000-000037070000}"/>
    <cellStyle name="Normal 486" xfId="944" xr:uid="{00000000-0005-0000-0000-000038070000}"/>
    <cellStyle name="Normal 487" xfId="945" xr:uid="{00000000-0005-0000-0000-000039070000}"/>
    <cellStyle name="Normal 488" xfId="946" xr:uid="{00000000-0005-0000-0000-00003A070000}"/>
    <cellStyle name="Normal 489" xfId="947" xr:uid="{00000000-0005-0000-0000-00003B070000}"/>
    <cellStyle name="Normal 49 2" xfId="948" xr:uid="{00000000-0005-0000-0000-00003C070000}"/>
    <cellStyle name="Normal 49 2 2" xfId="949" xr:uid="{00000000-0005-0000-0000-00003D070000}"/>
    <cellStyle name="Normal 49 3" xfId="950" xr:uid="{00000000-0005-0000-0000-00003E070000}"/>
    <cellStyle name="Normal 49 4" xfId="951" xr:uid="{00000000-0005-0000-0000-00003F070000}"/>
    <cellStyle name="Normal 49 4 2" xfId="2147" xr:uid="{00000000-0005-0000-0000-000040070000}"/>
    <cellStyle name="Normal 49 5" xfId="2148" xr:uid="{00000000-0005-0000-0000-000041070000}"/>
    <cellStyle name="Normal 49 6" xfId="2149" xr:uid="{00000000-0005-0000-0000-000042070000}"/>
    <cellStyle name="Normal 490" xfId="952" xr:uid="{00000000-0005-0000-0000-000043070000}"/>
    <cellStyle name="Normal 491" xfId="953" xr:uid="{00000000-0005-0000-0000-000044070000}"/>
    <cellStyle name="Normal 492" xfId="954" xr:uid="{00000000-0005-0000-0000-000045070000}"/>
    <cellStyle name="Normal 493" xfId="955" xr:uid="{00000000-0005-0000-0000-000046070000}"/>
    <cellStyle name="Normal 493 2" xfId="956" xr:uid="{00000000-0005-0000-0000-000047070000}"/>
    <cellStyle name="Normal 493 3" xfId="2150" xr:uid="{00000000-0005-0000-0000-000048070000}"/>
    <cellStyle name="Normal 494" xfId="957" xr:uid="{00000000-0005-0000-0000-000049070000}"/>
    <cellStyle name="Normal 495" xfId="958" xr:uid="{00000000-0005-0000-0000-00004A070000}"/>
    <cellStyle name="Normal 496" xfId="959" xr:uid="{00000000-0005-0000-0000-00004B070000}"/>
    <cellStyle name="Normal 497" xfId="960" xr:uid="{00000000-0005-0000-0000-00004C070000}"/>
    <cellStyle name="Normal 498" xfId="961" xr:uid="{00000000-0005-0000-0000-00004D070000}"/>
    <cellStyle name="Normal 499" xfId="962" xr:uid="{00000000-0005-0000-0000-00004E070000}"/>
    <cellStyle name="Normal 5" xfId="31" xr:uid="{00000000-0005-0000-0000-00004F070000}"/>
    <cellStyle name="Normal 5 2" xfId="963" xr:uid="{00000000-0005-0000-0000-000050070000}"/>
    <cellStyle name="Normal 5 2 2" xfId="964" xr:uid="{00000000-0005-0000-0000-000051070000}"/>
    <cellStyle name="Normal 5 3" xfId="965" xr:uid="{00000000-0005-0000-0000-000052070000}"/>
    <cellStyle name="Normal 5 4" xfId="966" xr:uid="{00000000-0005-0000-0000-000053070000}"/>
    <cellStyle name="Normal 5 4 2" xfId="2151" xr:uid="{00000000-0005-0000-0000-000054070000}"/>
    <cellStyle name="Normal 5 5" xfId="1264" xr:uid="{00000000-0005-0000-0000-000055070000}"/>
    <cellStyle name="Normal 5 5 2" xfId="2152" xr:uid="{00000000-0005-0000-0000-000056070000}"/>
    <cellStyle name="Normal 5 6" xfId="2153" xr:uid="{00000000-0005-0000-0000-000057070000}"/>
    <cellStyle name="Normal 50 2" xfId="967" xr:uid="{00000000-0005-0000-0000-000058070000}"/>
    <cellStyle name="Normal 50 2 2" xfId="968" xr:uid="{00000000-0005-0000-0000-000059070000}"/>
    <cellStyle name="Normal 50 3" xfId="969" xr:uid="{00000000-0005-0000-0000-00005A070000}"/>
    <cellStyle name="Normal 50 4" xfId="970" xr:uid="{00000000-0005-0000-0000-00005B070000}"/>
    <cellStyle name="Normal 50 4 2" xfId="2154" xr:uid="{00000000-0005-0000-0000-00005C070000}"/>
    <cellStyle name="Normal 50 5" xfId="2155" xr:uid="{00000000-0005-0000-0000-00005D070000}"/>
    <cellStyle name="Normal 50 6" xfId="2156" xr:uid="{00000000-0005-0000-0000-00005E070000}"/>
    <cellStyle name="Normal 500" xfId="971" xr:uid="{00000000-0005-0000-0000-00005F070000}"/>
    <cellStyle name="Normal 500 2" xfId="2157" xr:uid="{00000000-0005-0000-0000-000060070000}"/>
    <cellStyle name="Normal 501" xfId="972" xr:uid="{00000000-0005-0000-0000-000061070000}"/>
    <cellStyle name="Normal 502" xfId="973" xr:uid="{00000000-0005-0000-0000-000062070000}"/>
    <cellStyle name="Normal 503" xfId="974" xr:uid="{00000000-0005-0000-0000-000063070000}"/>
    <cellStyle name="Normal 504" xfId="975" xr:uid="{00000000-0005-0000-0000-000064070000}"/>
    <cellStyle name="Normal 505" xfId="976" xr:uid="{00000000-0005-0000-0000-000065070000}"/>
    <cellStyle name="Normal 506" xfId="977" xr:uid="{00000000-0005-0000-0000-000066070000}"/>
    <cellStyle name="Normal 507" xfId="978" xr:uid="{00000000-0005-0000-0000-000067070000}"/>
    <cellStyle name="Normal 508" xfId="979" xr:uid="{00000000-0005-0000-0000-000068070000}"/>
    <cellStyle name="Normal 509" xfId="980" xr:uid="{00000000-0005-0000-0000-000069070000}"/>
    <cellStyle name="Normal 51 2" xfId="981" xr:uid="{00000000-0005-0000-0000-00006A070000}"/>
    <cellStyle name="Normal 51 2 2" xfId="982" xr:uid="{00000000-0005-0000-0000-00006B070000}"/>
    <cellStyle name="Normal 51 3" xfId="983" xr:uid="{00000000-0005-0000-0000-00006C070000}"/>
    <cellStyle name="Normal 51 4" xfId="984" xr:uid="{00000000-0005-0000-0000-00006D070000}"/>
    <cellStyle name="Normal 51 4 2" xfId="2158" xr:uid="{00000000-0005-0000-0000-00006E070000}"/>
    <cellStyle name="Normal 51 5" xfId="2159" xr:uid="{00000000-0005-0000-0000-00006F070000}"/>
    <cellStyle name="Normal 51 6" xfId="2160" xr:uid="{00000000-0005-0000-0000-000070070000}"/>
    <cellStyle name="Normal 510" xfId="985" xr:uid="{00000000-0005-0000-0000-000071070000}"/>
    <cellStyle name="Normal 511" xfId="986" xr:uid="{00000000-0005-0000-0000-000072070000}"/>
    <cellStyle name="Normal 512" xfId="987" xr:uid="{00000000-0005-0000-0000-000073070000}"/>
    <cellStyle name="Normal 513" xfId="988" xr:uid="{00000000-0005-0000-0000-000074070000}"/>
    <cellStyle name="Normal 514" xfId="989" xr:uid="{00000000-0005-0000-0000-000075070000}"/>
    <cellStyle name="Normal 515" xfId="990" xr:uid="{00000000-0005-0000-0000-000076070000}"/>
    <cellStyle name="Normal 516" xfId="991" xr:uid="{00000000-0005-0000-0000-000077070000}"/>
    <cellStyle name="Normal 517" xfId="992" xr:uid="{00000000-0005-0000-0000-000078070000}"/>
    <cellStyle name="Normal 518" xfId="993" xr:uid="{00000000-0005-0000-0000-000079070000}"/>
    <cellStyle name="Normal 518 2" xfId="994" xr:uid="{00000000-0005-0000-0000-00007A070000}"/>
    <cellStyle name="Normal 518 3" xfId="2161" xr:uid="{00000000-0005-0000-0000-00007B070000}"/>
    <cellStyle name="Normal 519" xfId="995" xr:uid="{00000000-0005-0000-0000-00007C070000}"/>
    <cellStyle name="Normal 52 2" xfId="996" xr:uid="{00000000-0005-0000-0000-00007D070000}"/>
    <cellStyle name="Normal 52 2 2" xfId="997" xr:uid="{00000000-0005-0000-0000-00007E070000}"/>
    <cellStyle name="Normal 52 3" xfId="998" xr:uid="{00000000-0005-0000-0000-00007F070000}"/>
    <cellStyle name="Normal 52 4" xfId="999" xr:uid="{00000000-0005-0000-0000-000080070000}"/>
    <cellStyle name="Normal 52 4 2" xfId="2162" xr:uid="{00000000-0005-0000-0000-000081070000}"/>
    <cellStyle name="Normal 52 5" xfId="2163" xr:uid="{00000000-0005-0000-0000-000082070000}"/>
    <cellStyle name="Normal 52 6" xfId="2164" xr:uid="{00000000-0005-0000-0000-000083070000}"/>
    <cellStyle name="Normal 520" xfId="1000" xr:uid="{00000000-0005-0000-0000-000084070000}"/>
    <cellStyle name="Normal 521" xfId="1001" xr:uid="{00000000-0005-0000-0000-000085070000}"/>
    <cellStyle name="Normal 522" xfId="1002" xr:uid="{00000000-0005-0000-0000-000086070000}"/>
    <cellStyle name="Normal 523" xfId="1003" xr:uid="{00000000-0005-0000-0000-000087070000}"/>
    <cellStyle name="Normal 524" xfId="1004" xr:uid="{00000000-0005-0000-0000-000088070000}"/>
    <cellStyle name="Normal 525" xfId="1005" xr:uid="{00000000-0005-0000-0000-000089070000}"/>
    <cellStyle name="Normal 526" xfId="1006" xr:uid="{00000000-0005-0000-0000-00008A070000}"/>
    <cellStyle name="Normal 527" xfId="1007" xr:uid="{00000000-0005-0000-0000-00008B070000}"/>
    <cellStyle name="Normal 528" xfId="1008" xr:uid="{00000000-0005-0000-0000-00008C070000}"/>
    <cellStyle name="Normal 529" xfId="1009" xr:uid="{00000000-0005-0000-0000-00008D070000}"/>
    <cellStyle name="Normal 53 2" xfId="1010" xr:uid="{00000000-0005-0000-0000-00008E070000}"/>
    <cellStyle name="Normal 53 2 2" xfId="1011" xr:uid="{00000000-0005-0000-0000-00008F070000}"/>
    <cellStyle name="Normal 53 3" xfId="1012" xr:uid="{00000000-0005-0000-0000-000090070000}"/>
    <cellStyle name="Normal 53 4" xfId="1013" xr:uid="{00000000-0005-0000-0000-000091070000}"/>
    <cellStyle name="Normal 53 4 2" xfId="2165" xr:uid="{00000000-0005-0000-0000-000092070000}"/>
    <cellStyle name="Normal 53 5" xfId="2166" xr:uid="{00000000-0005-0000-0000-000093070000}"/>
    <cellStyle name="Normal 53 6" xfId="2167" xr:uid="{00000000-0005-0000-0000-000094070000}"/>
    <cellStyle name="Normal 530" xfId="1014" xr:uid="{00000000-0005-0000-0000-000095070000}"/>
    <cellStyle name="Normal 530 2" xfId="2168" xr:uid="{00000000-0005-0000-0000-000096070000}"/>
    <cellStyle name="Normal 531" xfId="2169" xr:uid="{00000000-0005-0000-0000-000097070000}"/>
    <cellStyle name="Normal 54 2" xfId="1015" xr:uid="{00000000-0005-0000-0000-000098070000}"/>
    <cellStyle name="Normal 54 2 2" xfId="1016" xr:uid="{00000000-0005-0000-0000-000099070000}"/>
    <cellStyle name="Normal 54 3" xfId="1017" xr:uid="{00000000-0005-0000-0000-00009A070000}"/>
    <cellStyle name="Normal 54 4" xfId="1018" xr:uid="{00000000-0005-0000-0000-00009B070000}"/>
    <cellStyle name="Normal 54 4 2" xfId="2170" xr:uid="{00000000-0005-0000-0000-00009C070000}"/>
    <cellStyle name="Normal 54 5" xfId="2171" xr:uid="{00000000-0005-0000-0000-00009D070000}"/>
    <cellStyle name="Normal 54 6" xfId="2172" xr:uid="{00000000-0005-0000-0000-00009E070000}"/>
    <cellStyle name="Normal 55 2" xfId="1019" xr:uid="{00000000-0005-0000-0000-00009F070000}"/>
    <cellStyle name="Normal 55 2 2" xfId="1020" xr:uid="{00000000-0005-0000-0000-0000A0070000}"/>
    <cellStyle name="Normal 55 3" xfId="1021" xr:uid="{00000000-0005-0000-0000-0000A1070000}"/>
    <cellStyle name="Normal 55 4" xfId="1022" xr:uid="{00000000-0005-0000-0000-0000A2070000}"/>
    <cellStyle name="Normal 55 4 2" xfId="2173" xr:uid="{00000000-0005-0000-0000-0000A3070000}"/>
    <cellStyle name="Normal 55 5" xfId="2174" xr:uid="{00000000-0005-0000-0000-0000A4070000}"/>
    <cellStyle name="Normal 55 6" xfId="2175" xr:uid="{00000000-0005-0000-0000-0000A5070000}"/>
    <cellStyle name="Normal 56 2" xfId="1023" xr:uid="{00000000-0005-0000-0000-0000A6070000}"/>
    <cellStyle name="Normal 56 2 2" xfId="1024" xr:uid="{00000000-0005-0000-0000-0000A7070000}"/>
    <cellStyle name="Normal 56 3" xfId="1025" xr:uid="{00000000-0005-0000-0000-0000A8070000}"/>
    <cellStyle name="Normal 56 4" xfId="1026" xr:uid="{00000000-0005-0000-0000-0000A9070000}"/>
    <cellStyle name="Normal 56 4 2" xfId="2176" xr:uid="{00000000-0005-0000-0000-0000AA070000}"/>
    <cellStyle name="Normal 56 5" xfId="2177" xr:uid="{00000000-0005-0000-0000-0000AB070000}"/>
    <cellStyle name="Normal 56 6" xfId="2178" xr:uid="{00000000-0005-0000-0000-0000AC070000}"/>
    <cellStyle name="Normal 57 2" xfId="1027" xr:uid="{00000000-0005-0000-0000-0000AD070000}"/>
    <cellStyle name="Normal 57 2 2" xfId="1028" xr:uid="{00000000-0005-0000-0000-0000AE070000}"/>
    <cellStyle name="Normal 57 3" xfId="1029" xr:uid="{00000000-0005-0000-0000-0000AF070000}"/>
    <cellStyle name="Normal 57 4" xfId="1030" xr:uid="{00000000-0005-0000-0000-0000B0070000}"/>
    <cellStyle name="Normal 57 4 2" xfId="2179" xr:uid="{00000000-0005-0000-0000-0000B1070000}"/>
    <cellStyle name="Normal 57 5" xfId="2180" xr:uid="{00000000-0005-0000-0000-0000B2070000}"/>
    <cellStyle name="Normal 57 6" xfId="2181" xr:uid="{00000000-0005-0000-0000-0000B3070000}"/>
    <cellStyle name="Normal 58 2" xfId="1031" xr:uid="{00000000-0005-0000-0000-0000B4070000}"/>
    <cellStyle name="Normal 58 2 2" xfId="1032" xr:uid="{00000000-0005-0000-0000-0000B5070000}"/>
    <cellStyle name="Normal 58 3" xfId="1033" xr:uid="{00000000-0005-0000-0000-0000B6070000}"/>
    <cellStyle name="Normal 58 4" xfId="1034" xr:uid="{00000000-0005-0000-0000-0000B7070000}"/>
    <cellStyle name="Normal 58 4 2" xfId="2182" xr:uid="{00000000-0005-0000-0000-0000B8070000}"/>
    <cellStyle name="Normal 58 5" xfId="2183" xr:uid="{00000000-0005-0000-0000-0000B9070000}"/>
    <cellStyle name="Normal 58 6" xfId="2184" xr:uid="{00000000-0005-0000-0000-0000BA070000}"/>
    <cellStyle name="Normal 59 2" xfId="1035" xr:uid="{00000000-0005-0000-0000-0000BB070000}"/>
    <cellStyle name="Normal 59 2 2" xfId="1036" xr:uid="{00000000-0005-0000-0000-0000BC070000}"/>
    <cellStyle name="Normal 59 3" xfId="1037" xr:uid="{00000000-0005-0000-0000-0000BD070000}"/>
    <cellStyle name="Normal 59 4" xfId="1038" xr:uid="{00000000-0005-0000-0000-0000BE070000}"/>
    <cellStyle name="Normal 59 4 2" xfId="2185" xr:uid="{00000000-0005-0000-0000-0000BF070000}"/>
    <cellStyle name="Normal 59 5" xfId="2186" xr:uid="{00000000-0005-0000-0000-0000C0070000}"/>
    <cellStyle name="Normal 59 6" xfId="2187" xr:uid="{00000000-0005-0000-0000-0000C1070000}"/>
    <cellStyle name="Normal 6" xfId="32" xr:uid="{00000000-0005-0000-0000-0000C2070000}"/>
    <cellStyle name="Normal 6 2" xfId="1039" xr:uid="{00000000-0005-0000-0000-0000C3070000}"/>
    <cellStyle name="Normal 6 2 2" xfId="1040" xr:uid="{00000000-0005-0000-0000-0000C4070000}"/>
    <cellStyle name="Normal 6 3" xfId="1041" xr:uid="{00000000-0005-0000-0000-0000C5070000}"/>
    <cellStyle name="Normal 6 4" xfId="1042" xr:uid="{00000000-0005-0000-0000-0000C6070000}"/>
    <cellStyle name="Normal 6 4 2" xfId="2188" xr:uid="{00000000-0005-0000-0000-0000C7070000}"/>
    <cellStyle name="Normal 6 5" xfId="1265" xr:uid="{00000000-0005-0000-0000-0000C8070000}"/>
    <cellStyle name="Normal 6 5 2" xfId="2189" xr:uid="{00000000-0005-0000-0000-0000C9070000}"/>
    <cellStyle name="Normal 6 6" xfId="2190" xr:uid="{00000000-0005-0000-0000-0000CA070000}"/>
    <cellStyle name="Normal 60 2" xfId="1043" xr:uid="{00000000-0005-0000-0000-0000CB070000}"/>
    <cellStyle name="Normal 60 2 2" xfId="1044" xr:uid="{00000000-0005-0000-0000-0000CC070000}"/>
    <cellStyle name="Normal 60 3" xfId="1045" xr:uid="{00000000-0005-0000-0000-0000CD070000}"/>
    <cellStyle name="Normal 60 4" xfId="1046" xr:uid="{00000000-0005-0000-0000-0000CE070000}"/>
    <cellStyle name="Normal 60 4 2" xfId="2191" xr:uid="{00000000-0005-0000-0000-0000CF070000}"/>
    <cellStyle name="Normal 60 5" xfId="2192" xr:uid="{00000000-0005-0000-0000-0000D0070000}"/>
    <cellStyle name="Normal 60 6" xfId="2193" xr:uid="{00000000-0005-0000-0000-0000D1070000}"/>
    <cellStyle name="Normal 61 2" xfId="1047" xr:uid="{00000000-0005-0000-0000-0000D2070000}"/>
    <cellStyle name="Normal 61 2 2" xfId="1048" xr:uid="{00000000-0005-0000-0000-0000D3070000}"/>
    <cellStyle name="Normal 61 3" xfId="1049" xr:uid="{00000000-0005-0000-0000-0000D4070000}"/>
    <cellStyle name="Normal 61 4" xfId="1050" xr:uid="{00000000-0005-0000-0000-0000D5070000}"/>
    <cellStyle name="Normal 61 4 2" xfId="2194" xr:uid="{00000000-0005-0000-0000-0000D6070000}"/>
    <cellStyle name="Normal 61 5" xfId="2195" xr:uid="{00000000-0005-0000-0000-0000D7070000}"/>
    <cellStyle name="Normal 61 6" xfId="2196" xr:uid="{00000000-0005-0000-0000-0000D8070000}"/>
    <cellStyle name="Normal 62 2" xfId="1051" xr:uid="{00000000-0005-0000-0000-0000D9070000}"/>
    <cellStyle name="Normal 62 2 2" xfId="1052" xr:uid="{00000000-0005-0000-0000-0000DA070000}"/>
    <cellStyle name="Normal 62 3" xfId="1053" xr:uid="{00000000-0005-0000-0000-0000DB070000}"/>
    <cellStyle name="Normal 62 4" xfId="1054" xr:uid="{00000000-0005-0000-0000-0000DC070000}"/>
    <cellStyle name="Normal 62 4 2" xfId="2197" xr:uid="{00000000-0005-0000-0000-0000DD070000}"/>
    <cellStyle name="Normal 62 5" xfId="2198" xr:uid="{00000000-0005-0000-0000-0000DE070000}"/>
    <cellStyle name="Normal 62 6" xfId="2199" xr:uid="{00000000-0005-0000-0000-0000DF070000}"/>
    <cellStyle name="Normal 63 2" xfId="1055" xr:uid="{00000000-0005-0000-0000-0000E0070000}"/>
    <cellStyle name="Normal 63 2 2" xfId="1056" xr:uid="{00000000-0005-0000-0000-0000E1070000}"/>
    <cellStyle name="Normal 63 3" xfId="1057" xr:uid="{00000000-0005-0000-0000-0000E2070000}"/>
    <cellStyle name="Normal 63 4" xfId="1058" xr:uid="{00000000-0005-0000-0000-0000E3070000}"/>
    <cellStyle name="Normal 63 4 2" xfId="2200" xr:uid="{00000000-0005-0000-0000-0000E4070000}"/>
    <cellStyle name="Normal 63 5" xfId="2201" xr:uid="{00000000-0005-0000-0000-0000E5070000}"/>
    <cellStyle name="Normal 63 6" xfId="2202" xr:uid="{00000000-0005-0000-0000-0000E6070000}"/>
    <cellStyle name="Normal 64 2" xfId="1059" xr:uid="{00000000-0005-0000-0000-0000E7070000}"/>
    <cellStyle name="Normal 64 2 2" xfId="1060" xr:uid="{00000000-0005-0000-0000-0000E8070000}"/>
    <cellStyle name="Normal 64 3" xfId="1061" xr:uid="{00000000-0005-0000-0000-0000E9070000}"/>
    <cellStyle name="Normal 64 4" xfId="1062" xr:uid="{00000000-0005-0000-0000-0000EA070000}"/>
    <cellStyle name="Normal 64 4 2" xfId="2203" xr:uid="{00000000-0005-0000-0000-0000EB070000}"/>
    <cellStyle name="Normal 64 5" xfId="2204" xr:uid="{00000000-0005-0000-0000-0000EC070000}"/>
    <cellStyle name="Normal 64 6" xfId="2205" xr:uid="{00000000-0005-0000-0000-0000ED070000}"/>
    <cellStyle name="Normal 65 2" xfId="1063" xr:uid="{00000000-0005-0000-0000-0000EE070000}"/>
    <cellStyle name="Normal 65 2 2" xfId="1064" xr:uid="{00000000-0005-0000-0000-0000EF070000}"/>
    <cellStyle name="Normal 65 3" xfId="1065" xr:uid="{00000000-0005-0000-0000-0000F0070000}"/>
    <cellStyle name="Normal 65 4" xfId="1066" xr:uid="{00000000-0005-0000-0000-0000F1070000}"/>
    <cellStyle name="Normal 65 4 2" xfId="2206" xr:uid="{00000000-0005-0000-0000-0000F2070000}"/>
    <cellStyle name="Normal 65 5" xfId="2207" xr:uid="{00000000-0005-0000-0000-0000F3070000}"/>
    <cellStyle name="Normal 65 6" xfId="2208" xr:uid="{00000000-0005-0000-0000-0000F4070000}"/>
    <cellStyle name="Normal 66 2" xfId="1067" xr:uid="{00000000-0005-0000-0000-0000F5070000}"/>
    <cellStyle name="Normal 66 2 2" xfId="1068" xr:uid="{00000000-0005-0000-0000-0000F6070000}"/>
    <cellStyle name="Normal 66 3" xfId="1069" xr:uid="{00000000-0005-0000-0000-0000F7070000}"/>
    <cellStyle name="Normal 66 4" xfId="1070" xr:uid="{00000000-0005-0000-0000-0000F8070000}"/>
    <cellStyle name="Normal 66 4 2" xfId="2209" xr:uid="{00000000-0005-0000-0000-0000F9070000}"/>
    <cellStyle name="Normal 66 5" xfId="2210" xr:uid="{00000000-0005-0000-0000-0000FA070000}"/>
    <cellStyle name="Normal 66 6" xfId="2211" xr:uid="{00000000-0005-0000-0000-0000FB070000}"/>
    <cellStyle name="Normal 67 2" xfId="1071" xr:uid="{00000000-0005-0000-0000-0000FC070000}"/>
    <cellStyle name="Normal 67 2 2" xfId="1072" xr:uid="{00000000-0005-0000-0000-0000FD070000}"/>
    <cellStyle name="Normal 67 3" xfId="1073" xr:uid="{00000000-0005-0000-0000-0000FE070000}"/>
    <cellStyle name="Normal 67 4" xfId="1074" xr:uid="{00000000-0005-0000-0000-0000FF070000}"/>
    <cellStyle name="Normal 67 4 2" xfId="2212" xr:uid="{00000000-0005-0000-0000-000000080000}"/>
    <cellStyle name="Normal 67 5" xfId="2213" xr:uid="{00000000-0005-0000-0000-000001080000}"/>
    <cellStyle name="Normal 67 6" xfId="2214" xr:uid="{00000000-0005-0000-0000-000002080000}"/>
    <cellStyle name="Normal 68 2" xfId="1075" xr:uid="{00000000-0005-0000-0000-000003080000}"/>
    <cellStyle name="Normal 68 2 2" xfId="1076" xr:uid="{00000000-0005-0000-0000-000004080000}"/>
    <cellStyle name="Normal 68 3" xfId="1077" xr:uid="{00000000-0005-0000-0000-000005080000}"/>
    <cellStyle name="Normal 68 4" xfId="1078" xr:uid="{00000000-0005-0000-0000-000006080000}"/>
    <cellStyle name="Normal 68 4 2" xfId="2215" xr:uid="{00000000-0005-0000-0000-000007080000}"/>
    <cellStyle name="Normal 68 5" xfId="2216" xr:uid="{00000000-0005-0000-0000-000008080000}"/>
    <cellStyle name="Normal 68 6" xfId="2217" xr:uid="{00000000-0005-0000-0000-000009080000}"/>
    <cellStyle name="Normal 69 2" xfId="1079" xr:uid="{00000000-0005-0000-0000-00000A080000}"/>
    <cellStyle name="Normal 69 2 2" xfId="1080" xr:uid="{00000000-0005-0000-0000-00000B080000}"/>
    <cellStyle name="Normal 69 3" xfId="1081" xr:uid="{00000000-0005-0000-0000-00000C080000}"/>
    <cellStyle name="Normal 69 4" xfId="1082" xr:uid="{00000000-0005-0000-0000-00000D080000}"/>
    <cellStyle name="Normal 69 4 2" xfId="2218" xr:uid="{00000000-0005-0000-0000-00000E080000}"/>
    <cellStyle name="Normal 69 5" xfId="2219" xr:uid="{00000000-0005-0000-0000-00000F080000}"/>
    <cellStyle name="Normal 69 6" xfId="2220" xr:uid="{00000000-0005-0000-0000-000010080000}"/>
    <cellStyle name="Normal 7" xfId="33" xr:uid="{00000000-0005-0000-0000-000011080000}"/>
    <cellStyle name="Normal 7 2" xfId="1083" xr:uid="{00000000-0005-0000-0000-000012080000}"/>
    <cellStyle name="Normal 7 2 2" xfId="1084" xr:uid="{00000000-0005-0000-0000-000013080000}"/>
    <cellStyle name="Normal 7 3" xfId="1085" xr:uid="{00000000-0005-0000-0000-000014080000}"/>
    <cellStyle name="Normal 7 4" xfId="1086" xr:uid="{00000000-0005-0000-0000-000015080000}"/>
    <cellStyle name="Normal 7 4 2" xfId="2221" xr:uid="{00000000-0005-0000-0000-000016080000}"/>
    <cellStyle name="Normal 7 5" xfId="1266" xr:uid="{00000000-0005-0000-0000-000017080000}"/>
    <cellStyle name="Normal 7 5 2" xfId="2222" xr:uid="{00000000-0005-0000-0000-000018080000}"/>
    <cellStyle name="Normal 7 6" xfId="2223" xr:uid="{00000000-0005-0000-0000-000019080000}"/>
    <cellStyle name="Normal 70 2" xfId="1087" xr:uid="{00000000-0005-0000-0000-00001A080000}"/>
    <cellStyle name="Normal 70 2 2" xfId="1088" xr:uid="{00000000-0005-0000-0000-00001B080000}"/>
    <cellStyle name="Normal 70 3" xfId="1089" xr:uid="{00000000-0005-0000-0000-00001C080000}"/>
    <cellStyle name="Normal 70 4" xfId="1090" xr:uid="{00000000-0005-0000-0000-00001D080000}"/>
    <cellStyle name="Normal 70 4 2" xfId="2224" xr:uid="{00000000-0005-0000-0000-00001E080000}"/>
    <cellStyle name="Normal 70 5" xfId="2225" xr:uid="{00000000-0005-0000-0000-00001F080000}"/>
    <cellStyle name="Normal 70 6" xfId="2226" xr:uid="{00000000-0005-0000-0000-000020080000}"/>
    <cellStyle name="Normal 71 2" xfId="1091" xr:uid="{00000000-0005-0000-0000-000021080000}"/>
    <cellStyle name="Normal 71 2 2" xfId="1092" xr:uid="{00000000-0005-0000-0000-000022080000}"/>
    <cellStyle name="Normal 71 3" xfId="1093" xr:uid="{00000000-0005-0000-0000-000023080000}"/>
    <cellStyle name="Normal 71 4" xfId="1094" xr:uid="{00000000-0005-0000-0000-000024080000}"/>
    <cellStyle name="Normal 71 4 2" xfId="2227" xr:uid="{00000000-0005-0000-0000-000025080000}"/>
    <cellStyle name="Normal 71 5" xfId="2228" xr:uid="{00000000-0005-0000-0000-000026080000}"/>
    <cellStyle name="Normal 71 6" xfId="2229" xr:uid="{00000000-0005-0000-0000-000027080000}"/>
    <cellStyle name="Normal 72 2" xfId="1095" xr:uid="{00000000-0005-0000-0000-000028080000}"/>
    <cellStyle name="Normal 72 2 2" xfId="1096" xr:uid="{00000000-0005-0000-0000-000029080000}"/>
    <cellStyle name="Normal 72 3" xfId="1097" xr:uid="{00000000-0005-0000-0000-00002A080000}"/>
    <cellStyle name="Normal 72 4" xfId="1098" xr:uid="{00000000-0005-0000-0000-00002B080000}"/>
    <cellStyle name="Normal 72 4 2" xfId="2230" xr:uid="{00000000-0005-0000-0000-00002C080000}"/>
    <cellStyle name="Normal 72 5" xfId="2231" xr:uid="{00000000-0005-0000-0000-00002D080000}"/>
    <cellStyle name="Normal 72 6" xfId="2232" xr:uid="{00000000-0005-0000-0000-00002E080000}"/>
    <cellStyle name="Normal 73 2" xfId="1099" xr:uid="{00000000-0005-0000-0000-00002F080000}"/>
    <cellStyle name="Normal 73 2 2" xfId="1100" xr:uid="{00000000-0005-0000-0000-000030080000}"/>
    <cellStyle name="Normal 73 3" xfId="1101" xr:uid="{00000000-0005-0000-0000-000031080000}"/>
    <cellStyle name="Normal 73 4" xfId="1102" xr:uid="{00000000-0005-0000-0000-000032080000}"/>
    <cellStyle name="Normal 73 4 2" xfId="2233" xr:uid="{00000000-0005-0000-0000-000033080000}"/>
    <cellStyle name="Normal 73 5" xfId="2234" xr:uid="{00000000-0005-0000-0000-000034080000}"/>
    <cellStyle name="Normal 73 6" xfId="2235" xr:uid="{00000000-0005-0000-0000-000035080000}"/>
    <cellStyle name="Normal 74 2" xfId="1103" xr:uid="{00000000-0005-0000-0000-000036080000}"/>
    <cellStyle name="Normal 74 2 2" xfId="1104" xr:uid="{00000000-0005-0000-0000-000037080000}"/>
    <cellStyle name="Normal 74 3" xfId="1105" xr:uid="{00000000-0005-0000-0000-000038080000}"/>
    <cellStyle name="Normal 74 4" xfId="1106" xr:uid="{00000000-0005-0000-0000-000039080000}"/>
    <cellStyle name="Normal 74 4 2" xfId="2236" xr:uid="{00000000-0005-0000-0000-00003A080000}"/>
    <cellStyle name="Normal 74 5" xfId="2237" xr:uid="{00000000-0005-0000-0000-00003B080000}"/>
    <cellStyle name="Normal 74 6" xfId="2238" xr:uid="{00000000-0005-0000-0000-00003C080000}"/>
    <cellStyle name="Normal 75 2" xfId="1107" xr:uid="{00000000-0005-0000-0000-00003D080000}"/>
    <cellStyle name="Normal 75 2 2" xfId="1108" xr:uid="{00000000-0005-0000-0000-00003E080000}"/>
    <cellStyle name="Normal 75 3" xfId="1109" xr:uid="{00000000-0005-0000-0000-00003F080000}"/>
    <cellStyle name="Normal 75 4" xfId="1110" xr:uid="{00000000-0005-0000-0000-000040080000}"/>
    <cellStyle name="Normal 75 4 2" xfId="2239" xr:uid="{00000000-0005-0000-0000-000041080000}"/>
    <cellStyle name="Normal 75 5" xfId="2240" xr:uid="{00000000-0005-0000-0000-000042080000}"/>
    <cellStyle name="Normal 75 6" xfId="2241" xr:uid="{00000000-0005-0000-0000-000043080000}"/>
    <cellStyle name="Normal 76 2" xfId="1111" xr:uid="{00000000-0005-0000-0000-000044080000}"/>
    <cellStyle name="Normal 76 2 2" xfId="1112" xr:uid="{00000000-0005-0000-0000-000045080000}"/>
    <cellStyle name="Normal 76 3" xfId="1113" xr:uid="{00000000-0005-0000-0000-000046080000}"/>
    <cellStyle name="Normal 76 4" xfId="1114" xr:uid="{00000000-0005-0000-0000-000047080000}"/>
    <cellStyle name="Normal 76 4 2" xfId="2242" xr:uid="{00000000-0005-0000-0000-000048080000}"/>
    <cellStyle name="Normal 76 5" xfId="2243" xr:uid="{00000000-0005-0000-0000-000049080000}"/>
    <cellStyle name="Normal 76 6" xfId="2244" xr:uid="{00000000-0005-0000-0000-00004A080000}"/>
    <cellStyle name="Normal 77 2" xfId="1115" xr:uid="{00000000-0005-0000-0000-00004B080000}"/>
    <cellStyle name="Normal 77 2 2" xfId="1116" xr:uid="{00000000-0005-0000-0000-00004C080000}"/>
    <cellStyle name="Normal 77 3" xfId="1117" xr:uid="{00000000-0005-0000-0000-00004D080000}"/>
    <cellStyle name="Normal 77 4" xfId="1118" xr:uid="{00000000-0005-0000-0000-00004E080000}"/>
    <cellStyle name="Normal 77 4 2" xfId="2245" xr:uid="{00000000-0005-0000-0000-00004F080000}"/>
    <cellStyle name="Normal 77 5" xfId="2246" xr:uid="{00000000-0005-0000-0000-000050080000}"/>
    <cellStyle name="Normal 77 6" xfId="2247" xr:uid="{00000000-0005-0000-0000-000051080000}"/>
    <cellStyle name="Normal 78 2" xfId="1119" xr:uid="{00000000-0005-0000-0000-000052080000}"/>
    <cellStyle name="Normal 78 2 2" xfId="1120" xr:uid="{00000000-0005-0000-0000-000053080000}"/>
    <cellStyle name="Normal 78 3" xfId="1121" xr:uid="{00000000-0005-0000-0000-000054080000}"/>
    <cellStyle name="Normal 78 4" xfId="1122" xr:uid="{00000000-0005-0000-0000-000055080000}"/>
    <cellStyle name="Normal 78 4 2" xfId="2248" xr:uid="{00000000-0005-0000-0000-000056080000}"/>
    <cellStyle name="Normal 78 5" xfId="2249" xr:uid="{00000000-0005-0000-0000-000057080000}"/>
    <cellStyle name="Normal 78 6" xfId="2250" xr:uid="{00000000-0005-0000-0000-000058080000}"/>
    <cellStyle name="Normal 79 2" xfId="1123" xr:uid="{00000000-0005-0000-0000-000059080000}"/>
    <cellStyle name="Normal 79 2 2" xfId="1124" xr:uid="{00000000-0005-0000-0000-00005A080000}"/>
    <cellStyle name="Normal 79 3" xfId="1125" xr:uid="{00000000-0005-0000-0000-00005B080000}"/>
    <cellStyle name="Normal 79 4" xfId="1126" xr:uid="{00000000-0005-0000-0000-00005C080000}"/>
    <cellStyle name="Normal 79 4 2" xfId="2251" xr:uid="{00000000-0005-0000-0000-00005D080000}"/>
    <cellStyle name="Normal 79 5" xfId="2252" xr:uid="{00000000-0005-0000-0000-00005E080000}"/>
    <cellStyle name="Normal 79 6" xfId="2253" xr:uid="{00000000-0005-0000-0000-00005F080000}"/>
    <cellStyle name="Normal 8" xfId="34" xr:uid="{00000000-0005-0000-0000-000060080000}"/>
    <cellStyle name="Normal 8 2" xfId="45" xr:uid="{00000000-0005-0000-0000-000061080000}"/>
    <cellStyle name="Normal 8 2 2" xfId="1127" xr:uid="{00000000-0005-0000-0000-000062080000}"/>
    <cellStyle name="Normal 8 3" xfId="1128" xr:uid="{00000000-0005-0000-0000-000063080000}"/>
    <cellStyle name="Normal 8 4" xfId="1129" xr:uid="{00000000-0005-0000-0000-000064080000}"/>
    <cellStyle name="Normal 8 4 2" xfId="2254" xr:uid="{00000000-0005-0000-0000-000065080000}"/>
    <cellStyle name="Normal 8 5" xfId="2255" xr:uid="{00000000-0005-0000-0000-000066080000}"/>
    <cellStyle name="Normal 8 6" xfId="2256" xr:uid="{00000000-0005-0000-0000-000067080000}"/>
    <cellStyle name="Normal 80 2" xfId="1130" xr:uid="{00000000-0005-0000-0000-000068080000}"/>
    <cellStyle name="Normal 80 2 2" xfId="1131" xr:uid="{00000000-0005-0000-0000-000069080000}"/>
    <cellStyle name="Normal 80 3" xfId="1132" xr:uid="{00000000-0005-0000-0000-00006A080000}"/>
    <cellStyle name="Normal 80 4" xfId="1133" xr:uid="{00000000-0005-0000-0000-00006B080000}"/>
    <cellStyle name="Normal 80 4 2" xfId="2257" xr:uid="{00000000-0005-0000-0000-00006C080000}"/>
    <cellStyle name="Normal 80 5" xfId="2258" xr:uid="{00000000-0005-0000-0000-00006D080000}"/>
    <cellStyle name="Normal 80 6" xfId="2259" xr:uid="{00000000-0005-0000-0000-00006E080000}"/>
    <cellStyle name="Normal 81 2" xfId="1134" xr:uid="{00000000-0005-0000-0000-00006F080000}"/>
    <cellStyle name="Normal 81 2 2" xfId="1135" xr:uid="{00000000-0005-0000-0000-000070080000}"/>
    <cellStyle name="Normal 81 3" xfId="1136" xr:uid="{00000000-0005-0000-0000-000071080000}"/>
    <cellStyle name="Normal 81 4" xfId="1137" xr:uid="{00000000-0005-0000-0000-000072080000}"/>
    <cellStyle name="Normal 81 4 2" xfId="2260" xr:uid="{00000000-0005-0000-0000-000073080000}"/>
    <cellStyle name="Normal 81 5" xfId="2261" xr:uid="{00000000-0005-0000-0000-000074080000}"/>
    <cellStyle name="Normal 81 6" xfId="2262" xr:uid="{00000000-0005-0000-0000-000075080000}"/>
    <cellStyle name="Normal 82 2" xfId="1138" xr:uid="{00000000-0005-0000-0000-000076080000}"/>
    <cellStyle name="Normal 82 2 2" xfId="1139" xr:uid="{00000000-0005-0000-0000-000077080000}"/>
    <cellStyle name="Normal 82 3" xfId="1140" xr:uid="{00000000-0005-0000-0000-000078080000}"/>
    <cellStyle name="Normal 82 4" xfId="1141" xr:uid="{00000000-0005-0000-0000-000079080000}"/>
    <cellStyle name="Normal 82 4 2" xfId="2263" xr:uid="{00000000-0005-0000-0000-00007A080000}"/>
    <cellStyle name="Normal 82 5" xfId="2264" xr:uid="{00000000-0005-0000-0000-00007B080000}"/>
    <cellStyle name="Normal 82 6" xfId="2265" xr:uid="{00000000-0005-0000-0000-00007C080000}"/>
    <cellStyle name="Normal 83 2" xfId="1142" xr:uid="{00000000-0005-0000-0000-00007D080000}"/>
    <cellStyle name="Normal 83 2 2" xfId="1143" xr:uid="{00000000-0005-0000-0000-00007E080000}"/>
    <cellStyle name="Normal 83 3" xfId="1144" xr:uid="{00000000-0005-0000-0000-00007F080000}"/>
    <cellStyle name="Normal 83 4" xfId="1145" xr:uid="{00000000-0005-0000-0000-000080080000}"/>
    <cellStyle name="Normal 83 4 2" xfId="2266" xr:uid="{00000000-0005-0000-0000-000081080000}"/>
    <cellStyle name="Normal 83 5" xfId="2267" xr:uid="{00000000-0005-0000-0000-000082080000}"/>
    <cellStyle name="Normal 83 6" xfId="2268" xr:uid="{00000000-0005-0000-0000-000083080000}"/>
    <cellStyle name="Normal 84 2" xfId="1146" xr:uid="{00000000-0005-0000-0000-000084080000}"/>
    <cellStyle name="Normal 84 2 2" xfId="1147" xr:uid="{00000000-0005-0000-0000-000085080000}"/>
    <cellStyle name="Normal 84 3" xfId="1148" xr:uid="{00000000-0005-0000-0000-000086080000}"/>
    <cellStyle name="Normal 84 4" xfId="1149" xr:uid="{00000000-0005-0000-0000-000087080000}"/>
    <cellStyle name="Normal 84 4 2" xfId="2269" xr:uid="{00000000-0005-0000-0000-000088080000}"/>
    <cellStyle name="Normal 84 5" xfId="2270" xr:uid="{00000000-0005-0000-0000-000089080000}"/>
    <cellStyle name="Normal 84 6" xfId="2271" xr:uid="{00000000-0005-0000-0000-00008A080000}"/>
    <cellStyle name="Normal 85 2" xfId="1150" xr:uid="{00000000-0005-0000-0000-00008B080000}"/>
    <cellStyle name="Normal 85 2 2" xfId="1151" xr:uid="{00000000-0005-0000-0000-00008C080000}"/>
    <cellStyle name="Normal 85 3" xfId="1152" xr:uid="{00000000-0005-0000-0000-00008D080000}"/>
    <cellStyle name="Normal 85 4" xfId="1153" xr:uid="{00000000-0005-0000-0000-00008E080000}"/>
    <cellStyle name="Normal 85 4 2" xfId="2272" xr:uid="{00000000-0005-0000-0000-00008F080000}"/>
    <cellStyle name="Normal 85 5" xfId="2273" xr:uid="{00000000-0005-0000-0000-000090080000}"/>
    <cellStyle name="Normal 85 6" xfId="2274" xr:uid="{00000000-0005-0000-0000-000091080000}"/>
    <cellStyle name="Normal 86 2" xfId="1154" xr:uid="{00000000-0005-0000-0000-000092080000}"/>
    <cellStyle name="Normal 86 2 2" xfId="1155" xr:uid="{00000000-0005-0000-0000-000093080000}"/>
    <cellStyle name="Normal 86 3" xfId="1156" xr:uid="{00000000-0005-0000-0000-000094080000}"/>
    <cellStyle name="Normal 86 4" xfId="1157" xr:uid="{00000000-0005-0000-0000-000095080000}"/>
    <cellStyle name="Normal 86 4 2" xfId="2275" xr:uid="{00000000-0005-0000-0000-000096080000}"/>
    <cellStyle name="Normal 86 5" xfId="2276" xr:uid="{00000000-0005-0000-0000-000097080000}"/>
    <cellStyle name="Normal 86 6" xfId="2277" xr:uid="{00000000-0005-0000-0000-000098080000}"/>
    <cellStyle name="Normal 87 2" xfId="1158" xr:uid="{00000000-0005-0000-0000-000099080000}"/>
    <cellStyle name="Normal 87 2 2" xfId="1159" xr:uid="{00000000-0005-0000-0000-00009A080000}"/>
    <cellStyle name="Normal 87 3" xfId="1160" xr:uid="{00000000-0005-0000-0000-00009B080000}"/>
    <cellStyle name="Normal 87 4" xfId="1161" xr:uid="{00000000-0005-0000-0000-00009C080000}"/>
    <cellStyle name="Normal 87 4 2" xfId="2278" xr:uid="{00000000-0005-0000-0000-00009D080000}"/>
    <cellStyle name="Normal 87 5" xfId="2279" xr:uid="{00000000-0005-0000-0000-00009E080000}"/>
    <cellStyle name="Normal 87 6" xfId="2280" xr:uid="{00000000-0005-0000-0000-00009F080000}"/>
    <cellStyle name="Normal 88 2" xfId="1162" xr:uid="{00000000-0005-0000-0000-0000A0080000}"/>
    <cellStyle name="Normal 88 2 2" xfId="1163" xr:uid="{00000000-0005-0000-0000-0000A1080000}"/>
    <cellStyle name="Normal 88 3" xfId="1164" xr:uid="{00000000-0005-0000-0000-0000A2080000}"/>
    <cellStyle name="Normal 88 4" xfId="1165" xr:uid="{00000000-0005-0000-0000-0000A3080000}"/>
    <cellStyle name="Normal 88 4 2" xfId="2281" xr:uid="{00000000-0005-0000-0000-0000A4080000}"/>
    <cellStyle name="Normal 88 5" xfId="2282" xr:uid="{00000000-0005-0000-0000-0000A5080000}"/>
    <cellStyle name="Normal 88 6" xfId="2283" xr:uid="{00000000-0005-0000-0000-0000A6080000}"/>
    <cellStyle name="Normal 89 2" xfId="1166" xr:uid="{00000000-0005-0000-0000-0000A7080000}"/>
    <cellStyle name="Normal 89 2 2" xfId="1167" xr:uid="{00000000-0005-0000-0000-0000A8080000}"/>
    <cellStyle name="Normal 89 3" xfId="1168" xr:uid="{00000000-0005-0000-0000-0000A9080000}"/>
    <cellStyle name="Normal 89 4" xfId="1169" xr:uid="{00000000-0005-0000-0000-0000AA080000}"/>
    <cellStyle name="Normal 89 4 2" xfId="2284" xr:uid="{00000000-0005-0000-0000-0000AB080000}"/>
    <cellStyle name="Normal 89 5" xfId="2285" xr:uid="{00000000-0005-0000-0000-0000AC080000}"/>
    <cellStyle name="Normal 89 6" xfId="2286" xr:uid="{00000000-0005-0000-0000-0000AD080000}"/>
    <cellStyle name="Normal 9" xfId="35" xr:uid="{00000000-0005-0000-0000-0000AE080000}"/>
    <cellStyle name="Normal 9 2" xfId="46" xr:uid="{00000000-0005-0000-0000-0000AF080000}"/>
    <cellStyle name="Normal 9 2 2" xfId="1170" xr:uid="{00000000-0005-0000-0000-0000B0080000}"/>
    <cellStyle name="Normal 9 3" xfId="1171" xr:uid="{00000000-0005-0000-0000-0000B1080000}"/>
    <cellStyle name="Normal 9 4" xfId="1172" xr:uid="{00000000-0005-0000-0000-0000B2080000}"/>
    <cellStyle name="Normal 9 4 2" xfId="2287" xr:uid="{00000000-0005-0000-0000-0000B3080000}"/>
    <cellStyle name="Normal 9 5" xfId="2288" xr:uid="{00000000-0005-0000-0000-0000B4080000}"/>
    <cellStyle name="Normal 9 6" xfId="2289" xr:uid="{00000000-0005-0000-0000-0000B5080000}"/>
    <cellStyle name="Normal 90 2" xfId="1173" xr:uid="{00000000-0005-0000-0000-0000B6080000}"/>
    <cellStyle name="Normal 90 2 2" xfId="1174" xr:uid="{00000000-0005-0000-0000-0000B7080000}"/>
    <cellStyle name="Normal 90 3" xfId="1175" xr:uid="{00000000-0005-0000-0000-0000B8080000}"/>
    <cellStyle name="Normal 90 4" xfId="1176" xr:uid="{00000000-0005-0000-0000-0000B9080000}"/>
    <cellStyle name="Normal 90 4 2" xfId="2290" xr:uid="{00000000-0005-0000-0000-0000BA080000}"/>
    <cellStyle name="Normal 90 5" xfId="2291" xr:uid="{00000000-0005-0000-0000-0000BB080000}"/>
    <cellStyle name="Normal 90 6" xfId="2292" xr:uid="{00000000-0005-0000-0000-0000BC080000}"/>
    <cellStyle name="Normal 91 2" xfId="1177" xr:uid="{00000000-0005-0000-0000-0000BD080000}"/>
    <cellStyle name="Normal 91 2 2" xfId="1178" xr:uid="{00000000-0005-0000-0000-0000BE080000}"/>
    <cellStyle name="Normal 91 3" xfId="1179" xr:uid="{00000000-0005-0000-0000-0000BF080000}"/>
    <cellStyle name="Normal 91 4" xfId="1180" xr:uid="{00000000-0005-0000-0000-0000C0080000}"/>
    <cellStyle name="Normal 91 4 2" xfId="2293" xr:uid="{00000000-0005-0000-0000-0000C1080000}"/>
    <cellStyle name="Normal 91 5" xfId="2294" xr:uid="{00000000-0005-0000-0000-0000C2080000}"/>
    <cellStyle name="Normal 91 6" xfId="2295" xr:uid="{00000000-0005-0000-0000-0000C3080000}"/>
    <cellStyle name="Normal 92 2" xfId="1181" xr:uid="{00000000-0005-0000-0000-0000C4080000}"/>
    <cellStyle name="Normal 92 2 2" xfId="1182" xr:uid="{00000000-0005-0000-0000-0000C5080000}"/>
    <cellStyle name="Normal 92 3" xfId="1183" xr:uid="{00000000-0005-0000-0000-0000C6080000}"/>
    <cellStyle name="Normal 92 4" xfId="2296" xr:uid="{00000000-0005-0000-0000-0000C7080000}"/>
    <cellStyle name="Normal 93 2" xfId="1184" xr:uid="{00000000-0005-0000-0000-0000C8080000}"/>
    <cellStyle name="Normal 93 2 2" xfId="1185" xr:uid="{00000000-0005-0000-0000-0000C9080000}"/>
    <cellStyle name="Normal 93 3" xfId="1186" xr:uid="{00000000-0005-0000-0000-0000CA080000}"/>
    <cellStyle name="Normal 93 4" xfId="2297" xr:uid="{00000000-0005-0000-0000-0000CB080000}"/>
    <cellStyle name="Normal 94 2" xfId="1187" xr:uid="{00000000-0005-0000-0000-0000CC080000}"/>
    <cellStyle name="Normal 94 2 2" xfId="1188" xr:uid="{00000000-0005-0000-0000-0000CD080000}"/>
    <cellStyle name="Normal 94 3" xfId="1189" xr:uid="{00000000-0005-0000-0000-0000CE080000}"/>
    <cellStyle name="Normal 94 4" xfId="2298" xr:uid="{00000000-0005-0000-0000-0000CF080000}"/>
    <cellStyle name="Normal 94 4 2" xfId="2299" xr:uid="{00000000-0005-0000-0000-0000D0080000}"/>
    <cellStyle name="Normal 95 2" xfId="1190" xr:uid="{00000000-0005-0000-0000-0000D1080000}"/>
    <cellStyle name="Normal 95 2 2" xfId="1191" xr:uid="{00000000-0005-0000-0000-0000D2080000}"/>
    <cellStyle name="Normal 95 3" xfId="1192" xr:uid="{00000000-0005-0000-0000-0000D3080000}"/>
    <cellStyle name="Normal 95 4" xfId="2300" xr:uid="{00000000-0005-0000-0000-0000D4080000}"/>
    <cellStyle name="Normal 95 4 2" xfId="2301" xr:uid="{00000000-0005-0000-0000-0000D5080000}"/>
    <cellStyle name="Normal 96 2" xfId="1193" xr:uid="{00000000-0005-0000-0000-0000D6080000}"/>
    <cellStyle name="Normal 96 2 2" xfId="1194" xr:uid="{00000000-0005-0000-0000-0000D7080000}"/>
    <cellStyle name="Normal 96 3" xfId="1195" xr:uid="{00000000-0005-0000-0000-0000D8080000}"/>
    <cellStyle name="Normal 96 4" xfId="2302" xr:uid="{00000000-0005-0000-0000-0000D9080000}"/>
    <cellStyle name="Normal 96 4 2" xfId="2303" xr:uid="{00000000-0005-0000-0000-0000DA080000}"/>
    <cellStyle name="Normal 96 4 3" xfId="2304" xr:uid="{00000000-0005-0000-0000-0000DB080000}"/>
    <cellStyle name="Normal 97 2" xfId="1196" xr:uid="{00000000-0005-0000-0000-0000DC080000}"/>
    <cellStyle name="Normal 97 2 2" xfId="1197" xr:uid="{00000000-0005-0000-0000-0000DD080000}"/>
    <cellStyle name="Normal 97 3" xfId="1198" xr:uid="{00000000-0005-0000-0000-0000DE080000}"/>
    <cellStyle name="Normal 98 2" xfId="1199" xr:uid="{00000000-0005-0000-0000-0000DF080000}"/>
    <cellStyle name="Normal 98 2 2" xfId="1200" xr:uid="{00000000-0005-0000-0000-0000E0080000}"/>
    <cellStyle name="Normal 98 3" xfId="1201" xr:uid="{00000000-0005-0000-0000-0000E1080000}"/>
    <cellStyle name="Normal 98 4" xfId="2305" xr:uid="{00000000-0005-0000-0000-0000E2080000}"/>
    <cellStyle name="Normal 98 4 2" xfId="2306" xr:uid="{00000000-0005-0000-0000-0000E3080000}"/>
    <cellStyle name="Normal 98 5" xfId="2307" xr:uid="{00000000-0005-0000-0000-0000E4080000}"/>
    <cellStyle name="Normal 98 5 2" xfId="2308" xr:uid="{00000000-0005-0000-0000-0000E5080000}"/>
    <cellStyle name="Normal 99 2" xfId="1202" xr:uid="{00000000-0005-0000-0000-0000E6080000}"/>
    <cellStyle name="Normal 99 2 2" xfId="1203" xr:uid="{00000000-0005-0000-0000-0000E7080000}"/>
    <cellStyle name="Normal 99 3" xfId="1204" xr:uid="{00000000-0005-0000-0000-0000E8080000}"/>
    <cellStyle name="Normal 99 4" xfId="2309" xr:uid="{00000000-0005-0000-0000-0000E9080000}"/>
    <cellStyle name="Normal 99 4 2" xfId="2310" xr:uid="{00000000-0005-0000-0000-0000EA080000}"/>
    <cellStyle name="Normal_Sheet1" xfId="2371" xr:uid="{68157D9B-7C57-4C4A-8CF5-9831FA6B4574}"/>
    <cellStyle name="Normal_Sheet1 2 2" xfId="2372" xr:uid="{740FEC36-CA65-4F98-9C87-10508A0C6F28}"/>
    <cellStyle name="Note 2" xfId="1267" xr:uid="{00000000-0005-0000-0000-0000EB080000}"/>
    <cellStyle name="Note 2 2" xfId="1361" xr:uid="{00000000-0005-0000-0000-0000EC080000}"/>
    <cellStyle name="Note 2 2 2" xfId="2312" xr:uid="{00000000-0005-0000-0000-0000ED080000}"/>
    <cellStyle name="Note 2 3" xfId="2311" xr:uid="{00000000-0005-0000-0000-0000EE080000}"/>
    <cellStyle name="Note 3" xfId="1268" xr:uid="{00000000-0005-0000-0000-0000EF080000}"/>
    <cellStyle name="Note 3 2" xfId="2314" xr:uid="{00000000-0005-0000-0000-0000F0080000}"/>
    <cellStyle name="Note 3 2 2" xfId="2315" xr:uid="{00000000-0005-0000-0000-0000F1080000}"/>
    <cellStyle name="Note 3 3" xfId="2316" xr:uid="{00000000-0005-0000-0000-0000F2080000}"/>
    <cellStyle name="Note 3 4" xfId="2317" xr:uid="{00000000-0005-0000-0000-0000F3080000}"/>
    <cellStyle name="Note 3 5" xfId="2313" xr:uid="{00000000-0005-0000-0000-0000F4080000}"/>
    <cellStyle name="Note 4" xfId="1362" xr:uid="{00000000-0005-0000-0000-0000F5080000}"/>
    <cellStyle name="Note 4 2" xfId="2318" xr:uid="{00000000-0005-0000-0000-0000F6080000}"/>
    <cellStyle name="Note 5" xfId="1363" xr:uid="{00000000-0005-0000-0000-0000F7080000}"/>
    <cellStyle name="Obično_Dionice" xfId="2319" xr:uid="{00000000-0005-0000-0000-0000F8080000}"/>
    <cellStyle name="Output 2" xfId="1269" xr:uid="{00000000-0005-0000-0000-0000FA080000}"/>
    <cellStyle name="Output 2 2" xfId="2321" xr:uid="{00000000-0005-0000-0000-0000FB080000}"/>
    <cellStyle name="Output 2 3" xfId="2320" xr:uid="{00000000-0005-0000-0000-0000FC080000}"/>
    <cellStyle name="Output 3" xfId="1364" xr:uid="{00000000-0005-0000-0000-0000FD080000}"/>
    <cellStyle name="Output 3 2" xfId="2322" xr:uid="{00000000-0005-0000-0000-0000FE080000}"/>
    <cellStyle name="Output 4" xfId="1365" xr:uid="{00000000-0005-0000-0000-0000FF080000}"/>
    <cellStyle name="Percent" xfId="36" builtinId="5"/>
    <cellStyle name="Percent 10" xfId="2323" xr:uid="{00000000-0005-0000-0000-000001090000}"/>
    <cellStyle name="Percent 11" xfId="2324" xr:uid="{00000000-0005-0000-0000-000002090000}"/>
    <cellStyle name="Percent 12" xfId="2325" xr:uid="{00000000-0005-0000-0000-000003090000}"/>
    <cellStyle name="Percent 13" xfId="2326" xr:uid="{00000000-0005-0000-0000-000004090000}"/>
    <cellStyle name="Percent 14" xfId="2327" xr:uid="{00000000-0005-0000-0000-000005090000}"/>
    <cellStyle name="Percent 15" xfId="2328" xr:uid="{00000000-0005-0000-0000-000006090000}"/>
    <cellStyle name="Percent 16" xfId="2329" xr:uid="{00000000-0005-0000-0000-000007090000}"/>
    <cellStyle name="Percent 17" xfId="2330" xr:uid="{00000000-0005-0000-0000-000008090000}"/>
    <cellStyle name="Percent 18" xfId="2331" xr:uid="{00000000-0005-0000-0000-000009090000}"/>
    <cellStyle name="Percent 19" xfId="2332" xr:uid="{00000000-0005-0000-0000-00000A090000}"/>
    <cellStyle name="Percent 2" xfId="37" xr:uid="{00000000-0005-0000-0000-00000B090000}"/>
    <cellStyle name="Percent 2 10" xfId="2358" xr:uid="{A39F28EE-6B5F-42EC-9107-5A0EFA023D24}"/>
    <cellStyle name="Percent 2 2" xfId="1206" xr:uid="{00000000-0005-0000-0000-00000C090000}"/>
    <cellStyle name="Percent 2 3" xfId="1270" xr:uid="{00000000-0005-0000-0000-00000D090000}"/>
    <cellStyle name="Percent 20" xfId="2365" xr:uid="{9294BFBB-0AFB-4C7E-9370-2CCD1006C324}"/>
    <cellStyle name="Percent 3" xfId="47" xr:uid="{00000000-0005-0000-0000-00000E090000}"/>
    <cellStyle name="Percent 3 2" xfId="1207" xr:uid="{00000000-0005-0000-0000-00000F090000}"/>
    <cellStyle name="Percent 3 3" xfId="1366" xr:uid="{00000000-0005-0000-0000-000010090000}"/>
    <cellStyle name="Percent 3 3 2" xfId="2333" xr:uid="{00000000-0005-0000-0000-000011090000}"/>
    <cellStyle name="Percent 4" xfId="50" xr:uid="{00000000-0005-0000-0000-000012090000}"/>
    <cellStyle name="Percent 4 2" xfId="1208" xr:uid="{00000000-0005-0000-0000-000013090000}"/>
    <cellStyle name="Percent 4 3" xfId="1367" xr:uid="{00000000-0005-0000-0000-000014090000}"/>
    <cellStyle name="Percent 4 3 2" xfId="2334" xr:uid="{00000000-0005-0000-0000-000015090000}"/>
    <cellStyle name="Percent 5" xfId="1205" xr:uid="{00000000-0005-0000-0000-000016090000}"/>
    <cellStyle name="Percent 5 2" xfId="2335" xr:uid="{00000000-0005-0000-0000-000017090000}"/>
    <cellStyle name="Percent 5 3" xfId="2336" xr:uid="{00000000-0005-0000-0000-000018090000}"/>
    <cellStyle name="Percent 6" xfId="1377" xr:uid="{00000000-0005-0000-0000-000019090000}"/>
    <cellStyle name="Percent 6 2" xfId="2338" xr:uid="{00000000-0005-0000-0000-00001A090000}"/>
    <cellStyle name="Percent 6 3" xfId="2339" xr:uid="{00000000-0005-0000-0000-00001B090000}"/>
    <cellStyle name="Percent 6 4" xfId="2337" xr:uid="{00000000-0005-0000-0000-00001C090000}"/>
    <cellStyle name="Percent 7" xfId="2340" xr:uid="{00000000-0005-0000-0000-00001D090000}"/>
    <cellStyle name="Percent 7 2" xfId="2341" xr:uid="{00000000-0005-0000-0000-00001E090000}"/>
    <cellStyle name="Percent 7 3" xfId="2342" xr:uid="{00000000-0005-0000-0000-00001F090000}"/>
    <cellStyle name="Percent 8" xfId="2343" xr:uid="{00000000-0005-0000-0000-000020090000}"/>
    <cellStyle name="Percent 8 2" xfId="2344" xr:uid="{00000000-0005-0000-0000-000021090000}"/>
    <cellStyle name="Percent 8 3" xfId="2345" xr:uid="{00000000-0005-0000-0000-000022090000}"/>
    <cellStyle name="Percent 9" xfId="2346" xr:uid="{00000000-0005-0000-0000-000023090000}"/>
    <cellStyle name="Standard_Matrix_000907" xfId="1209" xr:uid="{00000000-0005-0000-0000-000024090000}"/>
    <cellStyle name="Title 2" xfId="1271" xr:uid="{00000000-0005-0000-0000-000025090000}"/>
    <cellStyle name="Title 2 2" xfId="2348" xr:uid="{00000000-0005-0000-0000-000026090000}"/>
    <cellStyle name="Title 2 3" xfId="2347" xr:uid="{00000000-0005-0000-0000-000027090000}"/>
    <cellStyle name="Title 3" xfId="1368" xr:uid="{00000000-0005-0000-0000-000028090000}"/>
    <cellStyle name="Title 3 2" xfId="2349" xr:uid="{00000000-0005-0000-0000-000029090000}"/>
    <cellStyle name="Title 4" xfId="1369" xr:uid="{00000000-0005-0000-0000-00002A090000}"/>
    <cellStyle name="Total 2" xfId="1272" xr:uid="{00000000-0005-0000-0000-00002B090000}"/>
    <cellStyle name="Total 2 2" xfId="2351" xr:uid="{00000000-0005-0000-0000-00002C090000}"/>
    <cellStyle name="Total 2 3" xfId="2350" xr:uid="{00000000-0005-0000-0000-00002D090000}"/>
    <cellStyle name="Total 3" xfId="1370" xr:uid="{00000000-0005-0000-0000-00002E090000}"/>
    <cellStyle name="Total 3 2" xfId="2352" xr:uid="{00000000-0005-0000-0000-00002F090000}"/>
    <cellStyle name="Total 4" xfId="1371" xr:uid="{00000000-0005-0000-0000-000030090000}"/>
    <cellStyle name="Warning Text 2" xfId="1273" xr:uid="{00000000-0005-0000-0000-000031090000}"/>
    <cellStyle name="Warning Text 2 2" xfId="2354" xr:uid="{00000000-0005-0000-0000-000032090000}"/>
    <cellStyle name="Warning Text 2 3" xfId="2353" xr:uid="{00000000-0005-0000-0000-000033090000}"/>
    <cellStyle name="Warning Text 3" xfId="1372" xr:uid="{00000000-0005-0000-0000-000034090000}"/>
    <cellStyle name="Warning Text 3 2" xfId="2355" xr:uid="{00000000-0005-0000-0000-000035090000}"/>
    <cellStyle name="Warning Text 4" xfId="1373" xr:uid="{00000000-0005-0000-0000-000036090000}"/>
  </cellStyles>
  <dxfs count="0"/>
  <tableStyles count="0" defaultTableStyle="TableStyleMedium9" defaultPivotStyle="PivotStyleLight16"/>
  <colors>
    <mruColors>
      <color rgb="FF1F5F9E"/>
      <color rgb="FFEBF3FB"/>
      <color rgb="FFD9E8F7"/>
      <color rgb="FFC3DBF3"/>
      <color rgb="FF7BB0E5"/>
      <color rgb="FF31859C"/>
      <color rgb="FF92BEEA"/>
      <color rgb="FFCFE2F5"/>
      <color rgb="FF5F9FDF"/>
      <color rgb="FF558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</xdr:colOff>
      <xdr:row>1</xdr:row>
      <xdr:rowOff>95250</xdr:rowOff>
    </xdr:from>
    <xdr:to>
      <xdr:col>6</xdr:col>
      <xdr:colOff>403225</xdr:colOff>
      <xdr:row>3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CCC534-5AD2-46F0-A96B-8145E810A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25" y="2571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311785</xdr:colOff>
      <xdr:row>3</xdr:row>
      <xdr:rowOff>80553</xdr:rowOff>
    </xdr:from>
    <xdr:to>
      <xdr:col>11</xdr:col>
      <xdr:colOff>212725</xdr:colOff>
      <xdr:row>10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7CE10F-E02A-4FC8-A056-0A810F5A58FF}"/>
            </a:ext>
          </a:extLst>
        </xdr:cNvPr>
        <xdr:cNvSpPr txBox="1"/>
      </xdr:nvSpPr>
      <xdr:spPr>
        <a:xfrm>
          <a:off x="568960" y="566328"/>
          <a:ext cx="5930265" cy="1262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mk-MK" sz="1100" b="0">
              <a:latin typeface="Arial" panose="020B0604020202020204" pitchFamily="34" charset="0"/>
              <a:cs typeface="Arial" panose="020B0604020202020204" pitchFamily="34" charset="0"/>
            </a:rPr>
            <a:t>Република Северна Македонија</a:t>
          </a:r>
          <a:endParaRPr lang="en-US" sz="11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mk-MK" sz="1100" b="0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Агенција за супервизија на капитално финансирано пензиско осигурување</a:t>
          </a:r>
          <a:endParaRPr lang="en-US" sz="1100" b="0" i="0" u="none" strike="noStrike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US" sz="1100" b="0" i="0" u="none" strike="noStrike">
            <a:solidFill>
              <a:srgbClr val="007DA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b="0">
              <a:solidFill>
                <a:srgbClr val="007DA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1100" b="0">
            <a:solidFill>
              <a:srgbClr val="007DA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285115</xdr:colOff>
      <xdr:row>20</xdr:row>
      <xdr:rowOff>97157</xdr:rowOff>
    </xdr:from>
    <xdr:to>
      <xdr:col>11</xdr:col>
      <xdr:colOff>15875</xdr:colOff>
      <xdr:row>30</xdr:row>
      <xdr:rowOff>95251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B8B8FA-E26A-4A69-917B-1BC96E48515F}"/>
            </a:ext>
          </a:extLst>
        </xdr:cNvPr>
        <xdr:cNvSpPr txBox="1"/>
      </xdr:nvSpPr>
      <xdr:spPr>
        <a:xfrm>
          <a:off x="542290" y="3392807"/>
          <a:ext cx="5760085" cy="1617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mk-MK" sz="1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Инвестициски портфолија</a:t>
          </a:r>
        </a:p>
        <a:p>
          <a:pPr algn="ctr"/>
          <a:r>
            <a:rPr lang="mk-MK" sz="1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на пензиски фондови</a:t>
          </a:r>
        </a:p>
        <a:p>
          <a:pPr algn="ctr"/>
          <a:r>
            <a:rPr lang="mk-MK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31.12.</a:t>
          </a:r>
          <a:r>
            <a:rPr lang="en-US" sz="1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r>
            <a:rPr lang="en-US" sz="1800" b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mk-MK" sz="18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552450</xdr:colOff>
      <xdr:row>48</xdr:row>
      <xdr:rowOff>66675</xdr:rowOff>
    </xdr:from>
    <xdr:to>
      <xdr:col>11</xdr:col>
      <xdr:colOff>308231</xdr:colOff>
      <xdr:row>53</xdr:row>
      <xdr:rowOff>19052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A46079-510F-4A22-BFB0-7B21B1FAE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7896225"/>
          <a:ext cx="908306" cy="76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mapas.mk/" TargetMode="Externa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ADAC-953A-462A-99AE-BBB10C5BCF66}">
  <sheetPr>
    <tabColor rgb="FF1F5F9E"/>
    <pageSetUpPr fitToPage="1"/>
  </sheetPr>
  <dimension ref="B2:L54"/>
  <sheetViews>
    <sheetView showGridLines="0" tabSelected="1" zoomScaleNormal="100" workbookViewId="0">
      <selection activeCell="C16" sqref="C16"/>
    </sheetView>
  </sheetViews>
  <sheetFormatPr defaultColWidth="9.140625" defaultRowHeight="12.75"/>
  <cols>
    <col min="1" max="1" width="3.85546875" style="65" customWidth="1"/>
    <col min="2" max="9" width="9.140625" style="65"/>
    <col min="10" max="10" width="11.28515625" style="65" customWidth="1"/>
    <col min="11" max="11" width="6" style="65" customWidth="1"/>
    <col min="12" max="16384" width="9.140625" style="65"/>
  </cols>
  <sheetData>
    <row r="2" spans="2:1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2:1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2:12" ht="15">
      <c r="B4" s="66"/>
      <c r="C4" s="66"/>
      <c r="D4" s="66"/>
      <c r="E4" s="67"/>
      <c r="F4" s="68"/>
      <c r="G4" s="68"/>
      <c r="H4" s="68"/>
      <c r="I4" s="66"/>
      <c r="J4" s="66"/>
      <c r="K4" s="66"/>
      <c r="L4" s="66"/>
    </row>
    <row r="5" spans="2:12" ht="15">
      <c r="B5" s="66"/>
      <c r="C5" s="66"/>
      <c r="D5" s="66"/>
      <c r="E5" s="67"/>
      <c r="F5" s="68"/>
      <c r="G5" s="68"/>
      <c r="H5" s="68"/>
      <c r="I5" s="66"/>
      <c r="J5" s="66"/>
      <c r="K5" s="66"/>
      <c r="L5" s="66"/>
    </row>
    <row r="6" spans="2:12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2:1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2:12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2:12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2:12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2:1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2:12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2:12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2:12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2:12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2:12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2:12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2:12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2:12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2:12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2:12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2:12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2:12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2:12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2:12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2:12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2:12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2:12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2:12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spans="2:12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2:12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2:12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2:12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  <row r="36" spans="2:12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</row>
    <row r="37" spans="2:12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</row>
    <row r="38" spans="2:12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</row>
    <row r="39" spans="2:12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2:12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2:12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2:12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2:12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2:12"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2:12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</row>
    <row r="46" spans="2:12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2:12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2:12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2:12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</row>
    <row r="50" spans="2:12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</row>
    <row r="51" spans="2:12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2:12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</row>
    <row r="53" spans="2:12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</row>
    <row r="54" spans="2:12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</row>
  </sheetData>
  <pageMargins left="0.25" right="0.25" top="0.75" bottom="0.75" header="0.3" footer="0.3"/>
  <pageSetup paperSize="9" scale="9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C9CE-EF95-4954-A5C9-35934D695375}">
  <sheetPr>
    <tabColor rgb="FF1F5F9E"/>
    <pageSetUpPr fitToPage="1"/>
  </sheetPr>
  <dimension ref="B1:J96"/>
  <sheetViews>
    <sheetView showGridLines="0" topLeftCell="A15" zoomScaleNormal="100" workbookViewId="0">
      <selection activeCell="C44" sqref="C44"/>
    </sheetView>
  </sheetViews>
  <sheetFormatPr defaultColWidth="9.140625" defaultRowHeight="11.25"/>
  <cols>
    <col min="1" max="1" width="1" style="70" customWidth="1"/>
    <col min="2" max="2" width="14.85546875" style="70" customWidth="1"/>
    <col min="3" max="3" width="42.28515625" style="70" customWidth="1"/>
    <col min="4" max="4" width="7.28515625" style="70" customWidth="1"/>
    <col min="5" max="5" width="10.85546875" style="70" customWidth="1"/>
    <col min="6" max="6" width="11.42578125" style="70" customWidth="1"/>
    <col min="7" max="7" width="12.140625" style="70" customWidth="1"/>
    <col min="8" max="8" width="1.28515625" style="70" customWidth="1"/>
    <col min="9" max="16384" width="9.140625" style="70"/>
  </cols>
  <sheetData>
    <row r="1" spans="2:7">
      <c r="B1" s="70" t="s">
        <v>101</v>
      </c>
      <c r="G1" s="71" t="s">
        <v>641</v>
      </c>
    </row>
    <row r="2" spans="2:7" ht="45">
      <c r="B2" s="72" t="s">
        <v>26</v>
      </c>
      <c r="C2" s="72" t="s">
        <v>24</v>
      </c>
      <c r="D2" s="72" t="s">
        <v>25</v>
      </c>
      <c r="E2" s="72" t="s">
        <v>33</v>
      </c>
      <c r="F2" s="72" t="s">
        <v>22</v>
      </c>
      <c r="G2" s="72" t="s">
        <v>23</v>
      </c>
    </row>
    <row r="3" spans="2:7">
      <c r="B3" s="185" t="s">
        <v>39</v>
      </c>
      <c r="C3" s="185"/>
      <c r="D3" s="185"/>
      <c r="E3" s="185"/>
      <c r="F3" s="185"/>
      <c r="G3" s="185"/>
    </row>
    <row r="4" spans="2:7">
      <c r="B4" s="180" t="s">
        <v>40</v>
      </c>
      <c r="C4" s="180"/>
      <c r="D4" s="180"/>
      <c r="E4" s="180"/>
      <c r="F4" s="180"/>
      <c r="G4" s="180"/>
    </row>
    <row r="5" spans="2:7">
      <c r="B5" s="180" t="s">
        <v>41</v>
      </c>
      <c r="C5" s="180"/>
      <c r="D5" s="180"/>
      <c r="E5" s="180"/>
      <c r="F5" s="180"/>
      <c r="G5" s="180"/>
    </row>
    <row r="6" spans="2:7" ht="22.5">
      <c r="B6" s="110" t="s">
        <v>29</v>
      </c>
      <c r="C6" s="81" t="s">
        <v>71</v>
      </c>
      <c r="D6" s="82" t="s">
        <v>72</v>
      </c>
      <c r="E6" s="82">
        <v>2006.6666666666665</v>
      </c>
      <c r="F6" s="82">
        <v>118611.84</v>
      </c>
      <c r="G6" s="61">
        <f t="shared" ref="G6:G38" si="0">F6/$F$92</f>
        <v>4.4254521435472654E-4</v>
      </c>
    </row>
    <row r="7" spans="2:7" ht="20.25" customHeight="1">
      <c r="B7" s="101" t="s">
        <v>29</v>
      </c>
      <c r="C7" s="116" t="s">
        <v>73</v>
      </c>
      <c r="D7" s="117" t="s">
        <v>72</v>
      </c>
      <c r="E7" s="117">
        <v>7210</v>
      </c>
      <c r="F7" s="117">
        <v>424157.47</v>
      </c>
      <c r="G7" s="62">
        <f t="shared" si="0"/>
        <v>1.5825473956167316E-3</v>
      </c>
    </row>
    <row r="8" spans="2:7">
      <c r="B8" s="110" t="s">
        <v>29</v>
      </c>
      <c r="C8" s="81" t="s">
        <v>828</v>
      </c>
      <c r="D8" s="82" t="s">
        <v>75</v>
      </c>
      <c r="E8" s="82">
        <v>2400000</v>
      </c>
      <c r="F8" s="82">
        <v>2425825.5499999998</v>
      </c>
      <c r="G8" s="61">
        <f t="shared" si="0"/>
        <v>9.0508459190239542E-3</v>
      </c>
    </row>
    <row r="9" spans="2:7">
      <c r="B9" s="101" t="s">
        <v>29</v>
      </c>
      <c r="C9" s="116" t="s">
        <v>74</v>
      </c>
      <c r="D9" s="117" t="s">
        <v>75</v>
      </c>
      <c r="E9" s="117">
        <v>580000</v>
      </c>
      <c r="F9" s="117">
        <v>583558.79</v>
      </c>
      <c r="G9" s="62">
        <f t="shared" si="0"/>
        <v>2.1772796864894337E-3</v>
      </c>
    </row>
    <row r="10" spans="2:7">
      <c r="B10" s="110" t="s">
        <v>29</v>
      </c>
      <c r="C10" s="81" t="s">
        <v>76</v>
      </c>
      <c r="D10" s="82" t="s">
        <v>75</v>
      </c>
      <c r="E10" s="82">
        <v>430000</v>
      </c>
      <c r="F10" s="82">
        <v>431899.15</v>
      </c>
      <c r="G10" s="61">
        <f t="shared" si="0"/>
        <v>1.6114318934465075E-3</v>
      </c>
    </row>
    <row r="11" spans="2:7">
      <c r="B11" s="101" t="s">
        <v>29</v>
      </c>
      <c r="C11" s="116" t="s">
        <v>77</v>
      </c>
      <c r="D11" s="117" t="s">
        <v>72</v>
      </c>
      <c r="E11" s="117">
        <v>130402.26334102973</v>
      </c>
      <c r="F11" s="117">
        <v>8023247.9900000002</v>
      </c>
      <c r="G11" s="62">
        <f t="shared" si="0"/>
        <v>2.9935038538780604E-2</v>
      </c>
    </row>
    <row r="12" spans="2:7">
      <c r="B12" s="110" t="s">
        <v>29</v>
      </c>
      <c r="C12" s="81" t="s">
        <v>78</v>
      </c>
      <c r="D12" s="82" t="s">
        <v>75</v>
      </c>
      <c r="E12" s="82">
        <v>3000000</v>
      </c>
      <c r="F12" s="82">
        <v>3001602</v>
      </c>
      <c r="G12" s="61">
        <f t="shared" si="0"/>
        <v>1.1199089403701821E-2</v>
      </c>
    </row>
    <row r="13" spans="2:7">
      <c r="B13" s="101" t="s">
        <v>29</v>
      </c>
      <c r="C13" s="116" t="s">
        <v>79</v>
      </c>
      <c r="D13" s="117" t="s">
        <v>75</v>
      </c>
      <c r="E13" s="117">
        <v>1180000</v>
      </c>
      <c r="F13" s="117">
        <v>1241863.75</v>
      </c>
      <c r="G13" s="62">
        <f t="shared" si="0"/>
        <v>4.6334401307922927E-3</v>
      </c>
    </row>
    <row r="14" spans="2:7">
      <c r="B14" s="110" t="s">
        <v>29</v>
      </c>
      <c r="C14" s="81" t="s">
        <v>80</v>
      </c>
      <c r="D14" s="82" t="s">
        <v>75</v>
      </c>
      <c r="E14" s="82">
        <v>640000</v>
      </c>
      <c r="F14" s="82">
        <v>671978.67</v>
      </c>
      <c r="G14" s="61">
        <f t="shared" si="0"/>
        <v>2.5071775680821922E-3</v>
      </c>
    </row>
    <row r="15" spans="2:7">
      <c r="B15" s="101" t="s">
        <v>29</v>
      </c>
      <c r="C15" s="116" t="s">
        <v>81</v>
      </c>
      <c r="D15" s="117" t="s">
        <v>75</v>
      </c>
      <c r="E15" s="117">
        <v>2000000</v>
      </c>
      <c r="F15" s="117">
        <v>2089129.39</v>
      </c>
      <c r="G15" s="62">
        <f t="shared" si="0"/>
        <v>7.7946199444533446E-3</v>
      </c>
    </row>
    <row r="16" spans="2:7">
      <c r="B16" s="110" t="s">
        <v>29</v>
      </c>
      <c r="C16" s="81" t="s">
        <v>82</v>
      </c>
      <c r="D16" s="82" t="s">
        <v>75</v>
      </c>
      <c r="E16" s="82">
        <v>2500000</v>
      </c>
      <c r="F16" s="82">
        <v>2571602.75</v>
      </c>
      <c r="G16" s="61">
        <f t="shared" si="0"/>
        <v>9.5947461082633422E-3</v>
      </c>
    </row>
    <row r="17" spans="2:10">
      <c r="B17" s="101" t="s">
        <v>29</v>
      </c>
      <c r="C17" s="116" t="s">
        <v>83</v>
      </c>
      <c r="D17" s="117" t="s">
        <v>75</v>
      </c>
      <c r="E17" s="117">
        <v>1000000</v>
      </c>
      <c r="F17" s="117">
        <v>1024951.76</v>
      </c>
      <c r="G17" s="62">
        <f t="shared" si="0"/>
        <v>3.8241333776834947E-3</v>
      </c>
    </row>
    <row r="18" spans="2:10">
      <c r="B18" s="110" t="s">
        <v>29</v>
      </c>
      <c r="C18" s="81" t="s">
        <v>84</v>
      </c>
      <c r="D18" s="82" t="s">
        <v>75</v>
      </c>
      <c r="E18" s="82">
        <v>1800000</v>
      </c>
      <c r="F18" s="82">
        <v>1834696.91</v>
      </c>
      <c r="G18" s="61">
        <f t="shared" si="0"/>
        <v>6.84532283886587E-3</v>
      </c>
    </row>
    <row r="19" spans="2:10">
      <c r="B19" s="101" t="s">
        <v>29</v>
      </c>
      <c r="C19" s="116" t="s">
        <v>85</v>
      </c>
      <c r="D19" s="117" t="s">
        <v>75</v>
      </c>
      <c r="E19" s="117">
        <v>2390000</v>
      </c>
      <c r="F19" s="117">
        <v>2430498.54</v>
      </c>
      <c r="G19" s="62">
        <f t="shared" si="0"/>
        <v>9.0682810196111106E-3</v>
      </c>
    </row>
    <row r="20" spans="2:10">
      <c r="B20" s="110" t="s">
        <v>29</v>
      </c>
      <c r="C20" s="81" t="s">
        <v>86</v>
      </c>
      <c r="D20" s="82" t="s">
        <v>75</v>
      </c>
      <c r="E20" s="82">
        <v>6550000</v>
      </c>
      <c r="F20" s="82">
        <v>6570252.6299999999</v>
      </c>
      <c r="G20" s="61">
        <f t="shared" si="0"/>
        <v>2.4513858469003228E-2</v>
      </c>
    </row>
    <row r="21" spans="2:10">
      <c r="B21" s="101" t="s">
        <v>29</v>
      </c>
      <c r="C21" s="116" t="s">
        <v>87</v>
      </c>
      <c r="D21" s="117" t="s">
        <v>72</v>
      </c>
      <c r="E21" s="117">
        <v>28457.598178713717</v>
      </c>
      <c r="F21" s="117">
        <v>1751361.44</v>
      </c>
      <c r="G21" s="62">
        <f t="shared" si="0"/>
        <v>6.5343950812785847E-3</v>
      </c>
    </row>
    <row r="22" spans="2:10">
      <c r="B22" s="110" t="s">
        <v>29</v>
      </c>
      <c r="C22" s="81" t="s">
        <v>517</v>
      </c>
      <c r="D22" s="82" t="s">
        <v>75</v>
      </c>
      <c r="E22" s="82">
        <v>3460000</v>
      </c>
      <c r="F22" s="82">
        <v>3662238.1</v>
      </c>
      <c r="G22" s="61">
        <f t="shared" si="0"/>
        <v>1.3663947418592835E-2</v>
      </c>
    </row>
    <row r="23" spans="2:10">
      <c r="B23" s="101" t="s">
        <v>29</v>
      </c>
      <c r="C23" s="116" t="s">
        <v>507</v>
      </c>
      <c r="D23" s="117" t="s">
        <v>75</v>
      </c>
      <c r="E23" s="117">
        <v>4060000</v>
      </c>
      <c r="F23" s="117">
        <v>4274554.71</v>
      </c>
      <c r="G23" s="62">
        <f t="shared" si="0"/>
        <v>1.5948523607828325E-2</v>
      </c>
      <c r="J23" s="85"/>
    </row>
    <row r="24" spans="2:10">
      <c r="B24" s="110" t="s">
        <v>29</v>
      </c>
      <c r="C24" s="81" t="s">
        <v>508</v>
      </c>
      <c r="D24" s="82" t="s">
        <v>75</v>
      </c>
      <c r="E24" s="82">
        <v>1400000</v>
      </c>
      <c r="F24" s="82">
        <v>1464145.7</v>
      </c>
      <c r="G24" s="61">
        <f t="shared" si="0"/>
        <v>5.4627824056439145E-3</v>
      </c>
    </row>
    <row r="25" spans="2:10">
      <c r="B25" s="101" t="s">
        <v>29</v>
      </c>
      <c r="C25" s="116" t="s">
        <v>509</v>
      </c>
      <c r="D25" s="117" t="s">
        <v>75</v>
      </c>
      <c r="E25" s="117">
        <v>5100000</v>
      </c>
      <c r="F25" s="117">
        <v>5305114.2300000004</v>
      </c>
      <c r="G25" s="62">
        <f t="shared" si="0"/>
        <v>1.9793579747954843E-2</v>
      </c>
    </row>
    <row r="26" spans="2:10">
      <c r="B26" s="110" t="s">
        <v>29</v>
      </c>
      <c r="C26" s="81" t="s">
        <v>510</v>
      </c>
      <c r="D26" s="82" t="s">
        <v>75</v>
      </c>
      <c r="E26" s="82">
        <v>1300000</v>
      </c>
      <c r="F26" s="82">
        <v>1346648.88</v>
      </c>
      <c r="G26" s="61">
        <f t="shared" si="0"/>
        <v>5.0243973726413179E-3</v>
      </c>
    </row>
    <row r="27" spans="2:10">
      <c r="B27" s="101" t="s">
        <v>29</v>
      </c>
      <c r="C27" s="116" t="s">
        <v>511</v>
      </c>
      <c r="D27" s="117" t="s">
        <v>75</v>
      </c>
      <c r="E27" s="117">
        <v>1350000</v>
      </c>
      <c r="F27" s="117">
        <v>1392823.76</v>
      </c>
      <c r="G27" s="62">
        <f t="shared" si="0"/>
        <v>5.196677578119994E-3</v>
      </c>
    </row>
    <row r="28" spans="2:10">
      <c r="B28" s="110" t="s">
        <v>29</v>
      </c>
      <c r="C28" s="81" t="s">
        <v>512</v>
      </c>
      <c r="D28" s="82" t="s">
        <v>75</v>
      </c>
      <c r="E28" s="82">
        <v>18000000</v>
      </c>
      <c r="F28" s="82">
        <v>18474293.100000001</v>
      </c>
      <c r="G28" s="61">
        <f t="shared" si="0"/>
        <v>6.8928278998045614E-2</v>
      </c>
    </row>
    <row r="29" spans="2:10">
      <c r="B29" s="101" t="s">
        <v>29</v>
      </c>
      <c r="C29" s="116" t="s">
        <v>513</v>
      </c>
      <c r="D29" s="117" t="s">
        <v>75</v>
      </c>
      <c r="E29" s="117">
        <v>940000</v>
      </c>
      <c r="F29" s="117">
        <v>960809.31</v>
      </c>
      <c r="G29" s="62">
        <f t="shared" si="0"/>
        <v>3.5848154960581246E-3</v>
      </c>
    </row>
    <row r="30" spans="2:10">
      <c r="B30" s="110" t="s">
        <v>29</v>
      </c>
      <c r="C30" s="81" t="s">
        <v>514</v>
      </c>
      <c r="D30" s="82" t="s">
        <v>75</v>
      </c>
      <c r="E30" s="82">
        <v>3300000</v>
      </c>
      <c r="F30" s="82">
        <v>3358784.82</v>
      </c>
      <c r="G30" s="61">
        <f t="shared" si="0"/>
        <v>1.2531751873491731E-2</v>
      </c>
    </row>
    <row r="31" spans="2:10">
      <c r="B31" s="101" t="s">
        <v>29</v>
      </c>
      <c r="C31" s="116" t="s">
        <v>515</v>
      </c>
      <c r="D31" s="117" t="s">
        <v>75</v>
      </c>
      <c r="E31" s="117">
        <v>1000000</v>
      </c>
      <c r="F31" s="117">
        <v>1012561.94</v>
      </c>
      <c r="G31" s="62">
        <f t="shared" si="0"/>
        <v>3.7779064955466312E-3</v>
      </c>
    </row>
    <row r="32" spans="2:10">
      <c r="B32" s="110" t="s">
        <v>29</v>
      </c>
      <c r="C32" s="81" t="s">
        <v>829</v>
      </c>
      <c r="D32" s="82" t="s">
        <v>75</v>
      </c>
      <c r="E32" s="82">
        <v>2500000</v>
      </c>
      <c r="F32" s="82">
        <v>2636584.41</v>
      </c>
      <c r="G32" s="61">
        <f t="shared" si="0"/>
        <v>9.8371951138080341E-3</v>
      </c>
    </row>
    <row r="33" spans="2:7">
      <c r="B33" s="101" t="s">
        <v>29</v>
      </c>
      <c r="C33" s="116" t="s">
        <v>830</v>
      </c>
      <c r="D33" s="117" t="s">
        <v>75</v>
      </c>
      <c r="E33" s="117">
        <v>7500000</v>
      </c>
      <c r="F33" s="117">
        <v>7814566.6200000001</v>
      </c>
      <c r="G33" s="62">
        <f t="shared" si="0"/>
        <v>2.9156440536941261E-2</v>
      </c>
    </row>
    <row r="34" spans="2:7">
      <c r="B34" s="110" t="s">
        <v>29</v>
      </c>
      <c r="C34" s="81" t="s">
        <v>831</v>
      </c>
      <c r="D34" s="82" t="s">
        <v>75</v>
      </c>
      <c r="E34" s="82">
        <v>5660000</v>
      </c>
      <c r="F34" s="82">
        <v>5859231.54</v>
      </c>
      <c r="G34" s="61">
        <f t="shared" si="0"/>
        <v>2.1861012170650708E-2</v>
      </c>
    </row>
    <row r="35" spans="2:7">
      <c r="B35" s="101" t="s">
        <v>29</v>
      </c>
      <c r="C35" s="116" t="s">
        <v>832</v>
      </c>
      <c r="D35" s="117" t="s">
        <v>72</v>
      </c>
      <c r="E35" s="117">
        <v>115320.95771619024</v>
      </c>
      <c r="F35" s="117">
        <v>7274988.0999999996</v>
      </c>
      <c r="G35" s="62">
        <f t="shared" si="0"/>
        <v>2.7143252883882286E-2</v>
      </c>
    </row>
    <row r="36" spans="2:7">
      <c r="B36" s="110" t="s">
        <v>29</v>
      </c>
      <c r="C36" s="81" t="s">
        <v>833</v>
      </c>
      <c r="D36" s="82" t="s">
        <v>75</v>
      </c>
      <c r="E36" s="82">
        <v>3600000</v>
      </c>
      <c r="F36" s="82">
        <v>3687206.02</v>
      </c>
      <c r="G36" s="61">
        <f t="shared" si="0"/>
        <v>1.3757103662593364E-2</v>
      </c>
    </row>
    <row r="37" spans="2:7">
      <c r="B37" s="101" t="s">
        <v>29</v>
      </c>
      <c r="C37" s="116" t="s">
        <v>834</v>
      </c>
      <c r="D37" s="117" t="s">
        <v>75</v>
      </c>
      <c r="E37" s="117">
        <v>6700000</v>
      </c>
      <c r="F37" s="117">
        <v>6823179.4900000002</v>
      </c>
      <c r="G37" s="62">
        <f t="shared" si="0"/>
        <v>2.545753805001949E-2</v>
      </c>
    </row>
    <row r="38" spans="2:7">
      <c r="B38" s="110" t="s">
        <v>29</v>
      </c>
      <c r="C38" s="81" t="s">
        <v>835</v>
      </c>
      <c r="D38" s="82" t="s">
        <v>75</v>
      </c>
      <c r="E38" s="82">
        <v>9600000</v>
      </c>
      <c r="F38" s="82">
        <v>9739304.6799999997</v>
      </c>
      <c r="G38" s="61">
        <f t="shared" si="0"/>
        <v>3.633771027644956E-2</v>
      </c>
    </row>
    <row r="39" spans="2:7">
      <c r="B39" s="181" t="s">
        <v>68</v>
      </c>
      <c r="C39" s="182"/>
      <c r="D39" s="88"/>
      <c r="E39" s="89"/>
      <c r="F39" s="63">
        <f>SUM(F6:F38)</f>
        <v>120282274.03999999</v>
      </c>
      <c r="G39" s="64">
        <f>SUM(G6:G38)</f>
        <v>0.44877766627771531</v>
      </c>
    </row>
    <row r="40" spans="2:7">
      <c r="B40" s="86"/>
      <c r="C40" s="87"/>
      <c r="D40" s="88"/>
      <c r="E40" s="89"/>
      <c r="F40" s="63"/>
      <c r="G40" s="64"/>
    </row>
    <row r="41" spans="2:7">
      <c r="B41" s="180" t="s">
        <v>836</v>
      </c>
      <c r="C41" s="180"/>
      <c r="D41" s="180"/>
      <c r="E41" s="180"/>
      <c r="F41" s="180"/>
      <c r="G41" s="180"/>
    </row>
    <row r="42" spans="2:7" ht="13.5" customHeight="1">
      <c r="B42" s="180" t="s">
        <v>726</v>
      </c>
      <c r="C42" s="180"/>
      <c r="D42" s="180"/>
      <c r="E42" s="180"/>
      <c r="F42" s="180"/>
      <c r="G42" s="180"/>
    </row>
    <row r="43" spans="2:7" ht="22.5">
      <c r="B43" s="110" t="s">
        <v>29</v>
      </c>
      <c r="C43" s="81" t="s">
        <v>855</v>
      </c>
      <c r="D43" s="82" t="s">
        <v>75</v>
      </c>
      <c r="E43" s="82">
        <v>10000</v>
      </c>
      <c r="F43" s="82">
        <v>1973042.9762466822</v>
      </c>
      <c r="G43" s="61">
        <f>F43/$F$92</f>
        <v>7.3614971899447438E-3</v>
      </c>
    </row>
    <row r="44" spans="2:7" ht="22.5">
      <c r="B44" s="101" t="s">
        <v>29</v>
      </c>
      <c r="C44" s="116" t="s">
        <v>837</v>
      </c>
      <c r="D44" s="117" t="s">
        <v>75</v>
      </c>
      <c r="E44" s="117">
        <v>10000</v>
      </c>
      <c r="F44" s="117">
        <v>1931514.2831023114</v>
      </c>
      <c r="G44" s="62">
        <f>F44/$F$92</f>
        <v>7.2065520815184081E-3</v>
      </c>
    </row>
    <row r="45" spans="2:7">
      <c r="B45" s="87" t="s">
        <v>727</v>
      </c>
      <c r="C45" s="87"/>
      <c r="D45" s="87"/>
      <c r="E45" s="88"/>
      <c r="F45" s="90">
        <f>SUM(F43:F44)</f>
        <v>3904557.2593489937</v>
      </c>
      <c r="G45" s="64">
        <f>SUM(G43:G44)</f>
        <v>1.4568049271463152E-2</v>
      </c>
    </row>
    <row r="46" spans="2:7">
      <c r="B46" s="86"/>
      <c r="C46" s="87"/>
      <c r="D46" s="86"/>
      <c r="E46" s="87"/>
      <c r="F46" s="63"/>
      <c r="G46" s="64"/>
    </row>
    <row r="47" spans="2:7">
      <c r="B47" s="180" t="s">
        <v>88</v>
      </c>
      <c r="C47" s="180"/>
      <c r="D47" s="180"/>
      <c r="E47" s="180"/>
      <c r="F47" s="180"/>
      <c r="G47" s="180"/>
    </row>
    <row r="48" spans="2:7" ht="22.5">
      <c r="B48" s="76" t="s">
        <v>838</v>
      </c>
      <c r="C48" s="81" t="s">
        <v>856</v>
      </c>
      <c r="D48" s="82" t="s">
        <v>75</v>
      </c>
      <c r="E48" s="82">
        <v>9000</v>
      </c>
      <c r="F48" s="82">
        <v>9002</v>
      </c>
      <c r="G48" s="61">
        <f>F48/$F$92</f>
        <v>3.3586798920084609E-5</v>
      </c>
    </row>
    <row r="49" spans="2:7" ht="22.5">
      <c r="B49" s="78" t="s">
        <v>839</v>
      </c>
      <c r="C49" s="79" t="s">
        <v>857</v>
      </c>
      <c r="D49" s="80" t="s">
        <v>75</v>
      </c>
      <c r="E49" s="80">
        <v>4960000</v>
      </c>
      <c r="F49" s="80">
        <v>4963228.0199999996</v>
      </c>
      <c r="G49" s="62">
        <f t="shared" ref="G49:G52" si="1">F49/$F$92</f>
        <v>1.8517989502584941E-2</v>
      </c>
    </row>
    <row r="50" spans="2:7" ht="22.5">
      <c r="B50" s="76" t="s">
        <v>840</v>
      </c>
      <c r="C50" s="81" t="s">
        <v>858</v>
      </c>
      <c r="D50" s="82" t="s">
        <v>75</v>
      </c>
      <c r="E50" s="82">
        <v>100000</v>
      </c>
      <c r="F50" s="82">
        <v>100017.77</v>
      </c>
      <c r="G50" s="61">
        <f t="shared" si="1"/>
        <v>3.7317004325986122E-4</v>
      </c>
    </row>
    <row r="51" spans="2:7" ht="22.5">
      <c r="B51" s="78" t="s">
        <v>841</v>
      </c>
      <c r="C51" s="79" t="s">
        <v>859</v>
      </c>
      <c r="D51" s="80" t="s">
        <v>75</v>
      </c>
      <c r="E51" s="80">
        <v>14871000</v>
      </c>
      <c r="F51" s="80">
        <v>14898322.92</v>
      </c>
      <c r="G51" s="62">
        <f t="shared" si="1"/>
        <v>5.5586200417743585E-2</v>
      </c>
    </row>
    <row r="52" spans="2:7" ht="22.5">
      <c r="B52" s="76" t="s">
        <v>840</v>
      </c>
      <c r="C52" s="81" t="s">
        <v>860</v>
      </c>
      <c r="D52" s="82" t="s">
        <v>75</v>
      </c>
      <c r="E52" s="82">
        <v>7000000</v>
      </c>
      <c r="F52" s="82">
        <v>7016507.9500000002</v>
      </c>
      <c r="G52" s="61">
        <f t="shared" si="1"/>
        <v>2.6178853770031665E-2</v>
      </c>
    </row>
    <row r="53" spans="2:7">
      <c r="B53" s="181" t="s">
        <v>89</v>
      </c>
      <c r="C53" s="182"/>
      <c r="D53" s="88"/>
      <c r="E53" s="88"/>
      <c r="F53" s="90">
        <f>SUM(F48:F52)</f>
        <v>26987078.66</v>
      </c>
      <c r="G53" s="64">
        <f>SUM(G48:G52)</f>
        <v>0.10068980053254013</v>
      </c>
    </row>
    <row r="54" spans="2:7">
      <c r="B54" s="180" t="s">
        <v>90</v>
      </c>
      <c r="C54" s="180"/>
      <c r="D54" s="180"/>
      <c r="E54" s="180"/>
      <c r="F54" s="180"/>
      <c r="G54" s="180"/>
    </row>
    <row r="56" spans="2:7" ht="22.5">
      <c r="B56" s="76" t="s">
        <v>91</v>
      </c>
      <c r="C56" s="81" t="s">
        <v>92</v>
      </c>
      <c r="D56" s="82" t="s">
        <v>75</v>
      </c>
      <c r="E56" s="82">
        <v>325</v>
      </c>
      <c r="F56" s="82">
        <v>8123901.5</v>
      </c>
      <c r="G56" s="61">
        <f>F56/$F$92</f>
        <v>3.0310580551774463E-2</v>
      </c>
    </row>
    <row r="57" spans="2:7" ht="22.5">
      <c r="B57" s="78" t="s">
        <v>93</v>
      </c>
      <c r="C57" s="79" t="s">
        <v>92</v>
      </c>
      <c r="D57" s="80" t="s">
        <v>75</v>
      </c>
      <c r="E57" s="80">
        <v>88</v>
      </c>
      <c r="F57" s="80">
        <v>4963145.4400000004</v>
      </c>
      <c r="G57" s="62">
        <f>F57/$F$92</f>
        <v>1.8517681393514202E-2</v>
      </c>
    </row>
    <row r="58" spans="2:7" ht="33.75">
      <c r="B58" s="76" t="s">
        <v>94</v>
      </c>
      <c r="C58" s="81" t="s">
        <v>92</v>
      </c>
      <c r="D58" s="82" t="s">
        <v>75</v>
      </c>
      <c r="E58" s="82">
        <v>5635</v>
      </c>
      <c r="F58" s="82">
        <v>2592100</v>
      </c>
      <c r="G58" s="61">
        <f>F58/$F$92</f>
        <v>9.671222115168996E-3</v>
      </c>
    </row>
    <row r="59" spans="2:7" ht="33.75">
      <c r="B59" s="78" t="s">
        <v>95</v>
      </c>
      <c r="C59" s="79" t="s">
        <v>92</v>
      </c>
      <c r="D59" s="80" t="s">
        <v>75</v>
      </c>
      <c r="E59" s="80">
        <v>1271</v>
      </c>
      <c r="F59" s="80">
        <v>3332053.6</v>
      </c>
      <c r="G59" s="62">
        <f>F59/$F$92</f>
        <v>1.2432016691195738E-2</v>
      </c>
    </row>
    <row r="60" spans="2:7" ht="22.5">
      <c r="B60" s="76" t="s">
        <v>96</v>
      </c>
      <c r="C60" s="81" t="s">
        <v>92</v>
      </c>
      <c r="D60" s="82" t="s">
        <v>75</v>
      </c>
      <c r="E60" s="82">
        <v>37</v>
      </c>
      <c r="F60" s="82">
        <v>4107000</v>
      </c>
      <c r="G60" s="61">
        <f>F60/$F$92</f>
        <v>1.5323370713706675E-2</v>
      </c>
    </row>
    <row r="61" spans="2:7">
      <c r="B61" s="78" t="s">
        <v>842</v>
      </c>
      <c r="C61" s="79" t="s">
        <v>92</v>
      </c>
      <c r="D61" s="80" t="s">
        <v>75</v>
      </c>
      <c r="E61" s="80">
        <v>836</v>
      </c>
      <c r="F61" s="80">
        <v>1312545.08</v>
      </c>
      <c r="G61" s="62">
        <f t="shared" ref="G61:G62" si="2">F61/$F$92</f>
        <v>4.8971548184299453E-3</v>
      </c>
    </row>
    <row r="62" spans="2:7" ht="22.5">
      <c r="B62" s="76" t="s">
        <v>843</v>
      </c>
      <c r="C62" s="81" t="s">
        <v>92</v>
      </c>
      <c r="D62" s="82" t="s">
        <v>75</v>
      </c>
      <c r="E62" s="82">
        <v>55</v>
      </c>
      <c r="F62" s="82">
        <v>407000</v>
      </c>
      <c r="G62" s="61">
        <f t="shared" si="2"/>
        <v>1.5185322328898506E-3</v>
      </c>
    </row>
    <row r="63" spans="2:7">
      <c r="B63" s="181" t="s">
        <v>46</v>
      </c>
      <c r="C63" s="182"/>
      <c r="D63" s="88"/>
      <c r="E63" s="88"/>
      <c r="F63" s="90">
        <f>SUM(F56:F62)</f>
        <v>24837745.620000005</v>
      </c>
      <c r="G63" s="64">
        <f>SUM(G56:G62)</f>
        <v>9.267055851667988E-2</v>
      </c>
    </row>
    <row r="64" spans="2:7">
      <c r="B64" s="185" t="s">
        <v>56</v>
      </c>
      <c r="C64" s="185"/>
      <c r="D64" s="96"/>
      <c r="E64" s="96"/>
      <c r="F64" s="97">
        <f>F39+F45+F53+F63</f>
        <v>176011655.57934898</v>
      </c>
      <c r="G64" s="98">
        <f>SUM(G39+G45+G53+G63)</f>
        <v>0.65670607459839858</v>
      </c>
    </row>
    <row r="65" spans="2:7">
      <c r="B65" s="82"/>
      <c r="C65" s="81"/>
      <c r="D65" s="82"/>
      <c r="E65" s="82"/>
      <c r="F65" s="82"/>
      <c r="G65" s="82"/>
    </row>
    <row r="66" spans="2:7">
      <c r="B66" s="185" t="s">
        <v>55</v>
      </c>
      <c r="C66" s="185"/>
      <c r="D66" s="185"/>
      <c r="E66" s="185"/>
      <c r="F66" s="185"/>
      <c r="G66" s="185"/>
    </row>
    <row r="67" spans="2:7">
      <c r="B67" s="180" t="s">
        <v>67</v>
      </c>
      <c r="C67" s="180"/>
      <c r="D67" s="180"/>
      <c r="E67" s="180"/>
      <c r="F67" s="180"/>
      <c r="G67" s="180"/>
    </row>
    <row r="68" spans="2:7">
      <c r="B68" s="180" t="s">
        <v>41</v>
      </c>
      <c r="C68" s="180"/>
      <c r="D68" s="180"/>
      <c r="E68" s="180"/>
      <c r="F68" s="180"/>
      <c r="G68" s="180"/>
    </row>
    <row r="69" spans="2:7" ht="22.5">
      <c r="B69" s="110" t="s">
        <v>97</v>
      </c>
      <c r="C69" s="81" t="s">
        <v>844</v>
      </c>
      <c r="D69" s="82" t="s">
        <v>72</v>
      </c>
      <c r="E69" s="82">
        <v>149000</v>
      </c>
      <c r="F69" s="82">
        <v>8029123.8899999997</v>
      </c>
      <c r="G69" s="61">
        <f>F69/$F$92</f>
        <v>2.9956961741599369E-2</v>
      </c>
    </row>
    <row r="70" spans="2:7" ht="22.5">
      <c r="B70" s="101" t="s">
        <v>97</v>
      </c>
      <c r="C70" s="116" t="s">
        <v>516</v>
      </c>
      <c r="D70" s="117" t="s">
        <v>72</v>
      </c>
      <c r="E70" s="117">
        <v>78000</v>
      </c>
      <c r="F70" s="117">
        <v>4175476.6</v>
      </c>
      <c r="G70" s="62">
        <f>F70/$F$92</f>
        <v>1.5578859471197351E-2</v>
      </c>
    </row>
    <row r="71" spans="2:7">
      <c r="B71" s="181" t="s">
        <v>68</v>
      </c>
      <c r="C71" s="182"/>
      <c r="D71" s="88"/>
      <c r="E71" s="89"/>
      <c r="F71" s="90">
        <f>SUM(F69:F70)</f>
        <v>12204600.49</v>
      </c>
      <c r="G71" s="64">
        <f>SUM(G69:G70)</f>
        <v>4.5535821212796722E-2</v>
      </c>
    </row>
    <row r="72" spans="2:7">
      <c r="B72" s="86"/>
      <c r="C72" s="87"/>
      <c r="D72" s="88"/>
      <c r="E72" s="89"/>
      <c r="F72" s="90"/>
      <c r="G72" s="64"/>
    </row>
    <row r="73" spans="2:7">
      <c r="B73" s="180" t="s">
        <v>43</v>
      </c>
      <c r="C73" s="180"/>
      <c r="D73" s="180"/>
      <c r="E73" s="180"/>
      <c r="F73" s="180"/>
      <c r="G73" s="180"/>
    </row>
    <row r="74" spans="2:7" ht="33.75">
      <c r="B74" s="110" t="s">
        <v>845</v>
      </c>
      <c r="C74" s="81" t="s">
        <v>52</v>
      </c>
      <c r="D74" s="82" t="s">
        <v>98</v>
      </c>
      <c r="E74" s="82">
        <v>648</v>
      </c>
      <c r="F74" s="82">
        <v>3703896.9791999999</v>
      </c>
      <c r="G74" s="61">
        <f t="shared" ref="G74:G86" si="3">F74/$F$92</f>
        <v>1.381937825606523E-2</v>
      </c>
    </row>
    <row r="75" spans="2:7" ht="22.5">
      <c r="B75" s="101" t="s">
        <v>846</v>
      </c>
      <c r="C75" s="116" t="s">
        <v>52</v>
      </c>
      <c r="D75" s="117" t="s">
        <v>72</v>
      </c>
      <c r="E75" s="117">
        <v>3764</v>
      </c>
      <c r="F75" s="117">
        <v>8828389.7123799995</v>
      </c>
      <c r="G75" s="62">
        <f t="shared" si="3"/>
        <v>3.293905243921913E-2</v>
      </c>
    </row>
    <row r="76" spans="2:7" ht="33.75">
      <c r="B76" s="110" t="s">
        <v>847</v>
      </c>
      <c r="C76" s="81" t="s">
        <v>52</v>
      </c>
      <c r="D76" s="82" t="s">
        <v>72</v>
      </c>
      <c r="E76" s="82">
        <v>1707</v>
      </c>
      <c r="F76" s="82">
        <v>9867364.709999999</v>
      </c>
      <c r="G76" s="61">
        <f t="shared" si="3"/>
        <v>3.6815507041314033E-2</v>
      </c>
    </row>
    <row r="77" spans="2:7" ht="22.5">
      <c r="B77" s="101" t="s">
        <v>848</v>
      </c>
      <c r="C77" s="116" t="s">
        <v>52</v>
      </c>
      <c r="D77" s="117" t="s">
        <v>72</v>
      </c>
      <c r="E77" s="117">
        <v>3822</v>
      </c>
      <c r="F77" s="117">
        <v>9604894.9487399999</v>
      </c>
      <c r="G77" s="62">
        <f t="shared" si="3"/>
        <v>3.5836222538532185E-2</v>
      </c>
    </row>
    <row r="78" spans="2:7" ht="22.5">
      <c r="B78" s="110" t="s">
        <v>849</v>
      </c>
      <c r="C78" s="81" t="s">
        <v>52</v>
      </c>
      <c r="D78" s="82" t="s">
        <v>98</v>
      </c>
      <c r="E78" s="82">
        <v>196</v>
      </c>
      <c r="F78" s="82">
        <v>2078292.1004999999</v>
      </c>
      <c r="G78" s="61">
        <f t="shared" si="3"/>
        <v>7.7541856117189258E-3</v>
      </c>
    </row>
    <row r="79" spans="2:7" ht="45">
      <c r="B79" s="101" t="s">
        <v>850</v>
      </c>
      <c r="C79" s="116" t="s">
        <v>52</v>
      </c>
      <c r="D79" s="117" t="s">
        <v>72</v>
      </c>
      <c r="E79" s="117">
        <v>1275</v>
      </c>
      <c r="F79" s="117">
        <v>8843818.8693749998</v>
      </c>
      <c r="G79" s="62">
        <f t="shared" si="3"/>
        <v>3.2996619201438357E-2</v>
      </c>
    </row>
    <row r="80" spans="2:7" ht="33.75">
      <c r="B80" s="110" t="s">
        <v>851</v>
      </c>
      <c r="C80" s="81" t="s">
        <v>52</v>
      </c>
      <c r="D80" s="82" t="s">
        <v>72</v>
      </c>
      <c r="E80" s="82">
        <v>1388</v>
      </c>
      <c r="F80" s="82">
        <v>9826074.5071999989</v>
      </c>
      <c r="G80" s="61">
        <f t="shared" si="3"/>
        <v>3.666145174928858E-2</v>
      </c>
    </row>
    <row r="81" spans="2:7" ht="33.75">
      <c r="B81" s="101" t="s">
        <v>852</v>
      </c>
      <c r="C81" s="116" t="s">
        <v>52</v>
      </c>
      <c r="D81" s="117" t="s">
        <v>98</v>
      </c>
      <c r="E81" s="117">
        <v>80</v>
      </c>
      <c r="F81" s="117">
        <v>3090304.9319999996</v>
      </c>
      <c r="G81" s="62">
        <f t="shared" si="3"/>
        <v>1.1530043362900436E-2</v>
      </c>
    </row>
    <row r="82" spans="2:7" ht="22.5">
      <c r="B82" s="110" t="s">
        <v>849</v>
      </c>
      <c r="C82" s="81" t="s">
        <v>52</v>
      </c>
      <c r="D82" s="82" t="s">
        <v>72</v>
      </c>
      <c r="E82" s="82">
        <v>402</v>
      </c>
      <c r="F82" s="82">
        <v>4270674.6274499996</v>
      </c>
      <c r="G82" s="61">
        <f t="shared" si="3"/>
        <v>1.5934046874613462E-2</v>
      </c>
    </row>
    <row r="83" spans="2:7" ht="33.75">
      <c r="B83" s="101" t="s">
        <v>852</v>
      </c>
      <c r="C83" s="116" t="s">
        <v>52</v>
      </c>
      <c r="D83" s="117" t="s">
        <v>72</v>
      </c>
      <c r="E83" s="117">
        <v>66</v>
      </c>
      <c r="F83" s="117">
        <v>2553796.34</v>
      </c>
      <c r="G83" s="62">
        <f t="shared" si="3"/>
        <v>9.5283097261084221E-3</v>
      </c>
    </row>
    <row r="84" spans="2:7" ht="33.75">
      <c r="B84" s="110" t="s">
        <v>845</v>
      </c>
      <c r="C84" s="81" t="s">
        <v>52</v>
      </c>
      <c r="D84" s="82" t="s">
        <v>72</v>
      </c>
      <c r="E84" s="82">
        <v>1363</v>
      </c>
      <c r="F84" s="82">
        <v>7803426.4699999997</v>
      </c>
      <c r="G84" s="61">
        <f t="shared" si="3"/>
        <v>2.9114876220346104E-2</v>
      </c>
    </row>
    <row r="85" spans="2:7" ht="33.75">
      <c r="B85" s="101" t="s">
        <v>853</v>
      </c>
      <c r="C85" s="116" t="s">
        <v>52</v>
      </c>
      <c r="D85" s="117" t="s">
        <v>72</v>
      </c>
      <c r="E85" s="117">
        <v>179</v>
      </c>
      <c r="F85" s="117">
        <v>2724932.62</v>
      </c>
      <c r="G85" s="62">
        <f t="shared" si="3"/>
        <v>1.016682559194838E-2</v>
      </c>
    </row>
    <row r="86" spans="2:7" ht="33.75">
      <c r="B86" s="110" t="s">
        <v>854</v>
      </c>
      <c r="C86" s="81" t="s">
        <v>52</v>
      </c>
      <c r="D86" s="82" t="s">
        <v>72</v>
      </c>
      <c r="E86" s="82">
        <v>1269</v>
      </c>
      <c r="F86" s="82">
        <v>2714366.36</v>
      </c>
      <c r="G86" s="61">
        <f t="shared" si="3"/>
        <v>1.0127402480422348E-2</v>
      </c>
    </row>
    <row r="87" spans="2:7">
      <c r="B87" s="183" t="s">
        <v>54</v>
      </c>
      <c r="C87" s="184"/>
      <c r="D87" s="92"/>
      <c r="E87" s="92"/>
      <c r="F87" s="94">
        <f>SUM(F74:F86)</f>
        <v>75910233.176844984</v>
      </c>
      <c r="G87" s="69">
        <f>SUM(G74:G86)</f>
        <v>0.28322392109391559</v>
      </c>
    </row>
    <row r="88" spans="2:7">
      <c r="B88" s="185" t="s">
        <v>61</v>
      </c>
      <c r="C88" s="185"/>
      <c r="D88" s="96"/>
      <c r="E88" s="96"/>
      <c r="F88" s="97">
        <f>F71+F87</f>
        <v>88114833.666844979</v>
      </c>
      <c r="G88" s="98">
        <f>G71+G87</f>
        <v>0.32875974230671229</v>
      </c>
    </row>
    <row r="89" spans="2:7">
      <c r="B89" s="185" t="s">
        <v>53</v>
      </c>
      <c r="C89" s="185"/>
      <c r="D89" s="96"/>
      <c r="E89" s="96"/>
      <c r="F89" s="97">
        <f>F64+F88</f>
        <v>264126489.24619395</v>
      </c>
      <c r="G89" s="98">
        <f>G64+G88</f>
        <v>0.98546581690511093</v>
      </c>
    </row>
    <row r="90" spans="2:7">
      <c r="B90" s="110" t="s">
        <v>31</v>
      </c>
      <c r="C90" s="81"/>
      <c r="D90" s="82"/>
      <c r="E90" s="82"/>
      <c r="F90" s="82">
        <v>980512</v>
      </c>
      <c r="G90" s="61">
        <f>F90/$F$92</f>
        <v>3.6583269698655854E-3</v>
      </c>
    </row>
    <row r="91" spans="2:7" ht="15.75" customHeight="1">
      <c r="B91" s="101" t="s">
        <v>62</v>
      </c>
      <c r="C91" s="116"/>
      <c r="D91" s="117"/>
      <c r="E91" s="117"/>
      <c r="F91" s="117">
        <v>2914968.3799999994</v>
      </c>
      <c r="G91" s="62">
        <f>F91/$F$92</f>
        <v>1.0875856125023857E-2</v>
      </c>
    </row>
    <row r="92" spans="2:7">
      <c r="B92" s="185" t="s">
        <v>100</v>
      </c>
      <c r="C92" s="185"/>
      <c r="D92" s="96"/>
      <c r="E92" s="96"/>
      <c r="F92" s="97">
        <f>F91+F90+F89</f>
        <v>268021969.62619394</v>
      </c>
      <c r="G92" s="98">
        <f>G91+G90+G89</f>
        <v>1.0000000000000004</v>
      </c>
    </row>
    <row r="93" spans="2:7">
      <c r="B93" s="118"/>
      <c r="C93" s="118"/>
      <c r="D93" s="119"/>
      <c r="E93" s="119"/>
      <c r="F93" s="120"/>
      <c r="G93" s="121"/>
    </row>
    <row r="94" spans="2:7">
      <c r="B94" s="109" t="s">
        <v>27</v>
      </c>
      <c r="F94" s="178"/>
    </row>
    <row r="96" spans="2:7">
      <c r="F96" s="85"/>
    </row>
  </sheetData>
  <mergeCells count="20">
    <mergeCell ref="B92:C92"/>
    <mergeCell ref="B54:G54"/>
    <mergeCell ref="B63:C63"/>
    <mergeCell ref="B64:C64"/>
    <mergeCell ref="B66:G66"/>
    <mergeCell ref="B67:G67"/>
    <mergeCell ref="B68:G68"/>
    <mergeCell ref="B71:C71"/>
    <mergeCell ref="B73:G73"/>
    <mergeCell ref="B87:C87"/>
    <mergeCell ref="B88:C88"/>
    <mergeCell ref="B89:C89"/>
    <mergeCell ref="B53:C53"/>
    <mergeCell ref="B41:G41"/>
    <mergeCell ref="B42:G42"/>
    <mergeCell ref="B3:G3"/>
    <mergeCell ref="B4:G4"/>
    <mergeCell ref="B5:G5"/>
    <mergeCell ref="B39:C39"/>
    <mergeCell ref="B47:G47"/>
  </mergeCells>
  <hyperlinks>
    <hyperlink ref="B94" location="'2 Содржина'!A1" display="Содржина / Table of Contents" xr:uid="{19A118CE-F1A8-4B4A-8D6E-B072696B4361}"/>
  </hyperlinks>
  <pageMargins left="0.25" right="0.25" top="0.75" bottom="0.75" header="0.3" footer="0.3"/>
  <pageSetup paperSize="9" fitToHeight="0" orientation="portrait" r:id="rId1"/>
  <headerFooter differentFirst="1">
    <oddHeader xml:space="preserve">&amp;L&amp;"Arial,Italic"&amp;7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1F5F9E"/>
  </sheetPr>
  <dimension ref="A1:H22"/>
  <sheetViews>
    <sheetView showGridLines="0" zoomScaleNormal="100" workbookViewId="0">
      <selection activeCell="A18" sqref="A18"/>
    </sheetView>
  </sheetViews>
  <sheetFormatPr defaultRowHeight="12.75"/>
  <cols>
    <col min="1" max="1" width="104" customWidth="1"/>
  </cols>
  <sheetData>
    <row r="1" spans="1:8" ht="11.25" customHeight="1"/>
    <row r="2" spans="1:8">
      <c r="A2" s="20" t="s">
        <v>232</v>
      </c>
    </row>
    <row r="3" spans="1:8" s="6" customFormat="1" ht="9.75" customHeight="1">
      <c r="A3" s="16"/>
    </row>
    <row r="4" spans="1:8" s="6" customFormat="1" ht="12">
      <c r="A4" s="17" t="s">
        <v>3</v>
      </c>
    </row>
    <row r="5" spans="1:8" s="6" customFormat="1" ht="8.25" customHeight="1">
      <c r="A5" s="18"/>
    </row>
    <row r="6" spans="1:8" s="6" customFormat="1" ht="12">
      <c r="A6" s="4" t="s">
        <v>102</v>
      </c>
    </row>
    <row r="7" spans="1:8" s="6" customFormat="1" ht="12">
      <c r="A7" s="13"/>
      <c r="C7" s="15"/>
      <c r="D7" s="15"/>
      <c r="E7" s="15"/>
      <c r="F7" s="15"/>
    </row>
    <row r="8" spans="1:8" s="6" customFormat="1" ht="12">
      <c r="A8" s="4" t="s">
        <v>103</v>
      </c>
      <c r="C8" s="15"/>
      <c r="D8" s="15"/>
      <c r="E8" s="15"/>
      <c r="F8" s="15"/>
    </row>
    <row r="9" spans="1:8" s="6" customFormat="1" ht="12">
      <c r="A9" s="4"/>
    </row>
    <row r="10" spans="1:8" s="6" customFormat="1" ht="12">
      <c r="A10" s="4" t="s">
        <v>104</v>
      </c>
      <c r="B10" s="15"/>
      <c r="C10" s="15"/>
      <c r="D10" s="15"/>
      <c r="E10" s="15"/>
      <c r="F10" s="15"/>
      <c r="G10" s="15"/>
      <c r="H10" s="15"/>
    </row>
    <row r="11" spans="1:8" s="6" customFormat="1" ht="12">
      <c r="A11" s="4"/>
      <c r="B11" s="15"/>
      <c r="C11" s="15"/>
      <c r="D11" s="15"/>
      <c r="E11" s="15"/>
      <c r="F11" s="15"/>
      <c r="G11" s="15"/>
      <c r="H11" s="15"/>
    </row>
    <row r="12" spans="1:8" s="6" customFormat="1" ht="12">
      <c r="A12" s="4" t="s">
        <v>105</v>
      </c>
    </row>
    <row r="13" spans="1:8" s="6" customFormat="1" ht="9.75" customHeight="1">
      <c r="A13" s="4"/>
      <c r="B13" s="12"/>
    </row>
    <row r="14" spans="1:8" s="6" customFormat="1" ht="12">
      <c r="A14" s="4" t="s">
        <v>106</v>
      </c>
      <c r="B14" s="2"/>
    </row>
    <row r="15" spans="1:8" s="6" customFormat="1" ht="12">
      <c r="A15" s="4"/>
      <c r="B15" s="12"/>
    </row>
    <row r="16" spans="1:8" s="6" customFormat="1" ht="12">
      <c r="A16" s="4" t="s">
        <v>107</v>
      </c>
      <c r="B16" s="2"/>
    </row>
    <row r="17" spans="1:2" s="6" customFormat="1" ht="12">
      <c r="A17" s="4"/>
      <c r="B17" s="12"/>
    </row>
    <row r="18" spans="1:2" s="6" customFormat="1" ht="12">
      <c r="A18" s="4" t="s">
        <v>101</v>
      </c>
      <c r="B18" s="2"/>
    </row>
    <row r="19" spans="1:2" s="6" customFormat="1" ht="12">
      <c r="A19" s="19"/>
    </row>
    <row r="20" spans="1:2" s="6" customFormat="1" ht="11.25">
      <c r="A20" s="21" t="s">
        <v>231</v>
      </c>
      <c r="B20" s="14"/>
    </row>
    <row r="21" spans="1:2" s="6" customFormat="1" ht="11.25">
      <c r="B21" s="14"/>
    </row>
    <row r="22" spans="1:2" s="6" customFormat="1" ht="11.25"/>
  </sheetData>
  <customSheetViews>
    <customSheetView guid="{D42A0943-5369-464D-8573-E4002B974BA3}" showGridLines="0" topLeftCell="A137">
      <selection activeCell="F71" sqref="F71"/>
      <pageMargins left="0.25" right="0.25" top="0.75" bottom="0.75" header="0.3" footer="0.3"/>
      <pageSetup paperSize="9" fitToWidth="0" orientation="portrait" r:id="rId1"/>
      <headerFooter differentFirst="1">
        <oddHeader>&amp;L&amp;"Arial,Italic"&amp;7
&amp;R&amp;"Arial,Italic"&amp;7Годишен статистички извештај
&amp;K1F5F9EAnnual Statistical Report</oddHeader>
        <oddFooter>&amp;R&amp;P</oddFooter>
      </headerFooter>
    </customSheetView>
  </customSheetViews>
  <hyperlinks>
    <hyperlink ref="A4" location="'3 Кратенки'!A1" display="Користени кратенки" xr:uid="{00000000-0004-0000-0100-000001000000}"/>
    <hyperlink ref="A6" location="'4 САВАз (2)'!A1" display="Табела 1: Инвестициско портфолио - САВАз  " xr:uid="{EB1217AE-BEA2-4709-BE64-2B17AEF3B721}"/>
    <hyperlink ref="A8" location="'5 КБПз  (2)'!A1" display="Табела 2: Инвестициско портфолио - КБПз" xr:uid="{D479BE47-6EE7-4DDB-875F-ED5BF1485914}"/>
    <hyperlink ref="A10" location="'6 ТРИГЛАВз novo'!A1" display="Табела 3: Инвестициско портфолио - ТРИГЛАВз" xr:uid="{D728FC63-8F78-4BF4-819E-511835C1F244}"/>
    <hyperlink ref="A12" location="'7 САВАд'!A1" display="Табела 4: Инвестициско портфолио - САВАд " xr:uid="{777724E5-03AC-42CA-AABE-37C2D93E5AEB}"/>
    <hyperlink ref="A14" location="'8 КБПд (2)'!A1" display="Табела 5: Инвестициско портфолио - КБПд" xr:uid="{F7BD458D-3D48-4411-94E2-F3C63EB3BA89}"/>
    <hyperlink ref="A16" location="'9 ТРИГЛАВд (2)'!A1" display="Табела 6: Инвестициско портфолио - ТРИГЛАВд" xr:uid="{E420E860-9392-468A-8097-3C7F7AFED52E}"/>
    <hyperlink ref="A18" location="'10 ВФПд'!A1" display="Табела 7: Инвестициско портфолио - ВФПд" xr:uid="{48B79869-9816-4222-AB61-51D2182F2A7A}"/>
  </hyperlinks>
  <pageMargins left="0.25" right="0.25" top="0.75" bottom="0.75" header="0.3" footer="0.3"/>
  <pageSetup paperSize="9" fitToWidth="0" orientation="portrait" r:id="rId2"/>
  <headerFooter differentFirst="1">
    <oddHeader xml:space="preserve">&amp;L&amp;"Arial,Italic"&amp;7
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1F5F9E"/>
  </sheetPr>
  <dimension ref="B2:M55"/>
  <sheetViews>
    <sheetView showGridLines="0" zoomScaleNormal="100" workbookViewId="0">
      <selection activeCell="F49" sqref="F49"/>
    </sheetView>
  </sheetViews>
  <sheetFormatPr defaultRowHeight="12.75"/>
  <cols>
    <col min="1" max="1" width="0.7109375" customWidth="1"/>
    <col min="2" max="2" width="3.140625" customWidth="1"/>
    <col min="3" max="3" width="11" customWidth="1"/>
    <col min="4" max="4" width="1" customWidth="1"/>
    <col min="5" max="5" width="33.7109375" customWidth="1"/>
    <col min="6" max="6" width="25.42578125" customWidth="1"/>
    <col min="7" max="7" width="9.28515625" customWidth="1"/>
    <col min="8" max="8" width="9.140625" customWidth="1"/>
    <col min="9" max="9" width="1.28515625" customWidth="1"/>
  </cols>
  <sheetData>
    <row r="2" spans="2:8">
      <c r="B2" s="186" t="s">
        <v>236</v>
      </c>
      <c r="C2" s="186"/>
      <c r="D2" s="186"/>
      <c r="E2" s="186"/>
      <c r="F2" s="186"/>
      <c r="G2" s="186"/>
      <c r="H2" s="186"/>
    </row>
    <row r="4" spans="2:8">
      <c r="B4" s="2" t="s">
        <v>4</v>
      </c>
      <c r="C4" s="2" t="s">
        <v>1</v>
      </c>
      <c r="D4" s="2" t="s">
        <v>8</v>
      </c>
      <c r="E4" s="2" t="s">
        <v>14</v>
      </c>
      <c r="F4" s="2"/>
    </row>
    <row r="5" spans="2:8">
      <c r="B5" s="2" t="s">
        <v>5</v>
      </c>
      <c r="C5" s="2" t="s">
        <v>7</v>
      </c>
      <c r="D5" s="2" t="s">
        <v>8</v>
      </c>
      <c r="E5" s="2" t="s">
        <v>15</v>
      </c>
      <c r="F5" s="2"/>
    </row>
    <row r="6" spans="2:8">
      <c r="B6" s="2" t="s">
        <v>6</v>
      </c>
      <c r="C6" s="2" t="s">
        <v>2</v>
      </c>
      <c r="D6" s="2" t="s">
        <v>8</v>
      </c>
      <c r="E6" s="2" t="s">
        <v>19</v>
      </c>
      <c r="F6" s="2"/>
    </row>
    <row r="7" spans="2:8">
      <c r="B7" s="2" t="s">
        <v>9</v>
      </c>
      <c r="C7" s="2" t="s">
        <v>11</v>
      </c>
      <c r="D7" s="2" t="s">
        <v>8</v>
      </c>
      <c r="E7" s="2" t="s">
        <v>16</v>
      </c>
      <c r="F7" s="2"/>
    </row>
    <row r="8" spans="2:8">
      <c r="B8" s="2" t="s">
        <v>10</v>
      </c>
      <c r="C8" s="2" t="s">
        <v>0</v>
      </c>
      <c r="D8" s="2" t="s">
        <v>8</v>
      </c>
      <c r="E8" s="2" t="s">
        <v>17</v>
      </c>
      <c r="F8" s="2"/>
    </row>
    <row r="9" spans="2:8">
      <c r="B9" s="2" t="s">
        <v>12</v>
      </c>
      <c r="C9" s="2" t="s">
        <v>34</v>
      </c>
      <c r="D9" s="2" t="s">
        <v>8</v>
      </c>
      <c r="E9" s="2" t="s">
        <v>35</v>
      </c>
      <c r="F9" s="5"/>
    </row>
    <row r="10" spans="2:8">
      <c r="B10" s="60" t="s">
        <v>13</v>
      </c>
      <c r="C10" s="2" t="s">
        <v>65</v>
      </c>
      <c r="D10" s="2" t="s">
        <v>8</v>
      </c>
      <c r="E10" s="2" t="s">
        <v>66</v>
      </c>
      <c r="F10" s="5"/>
    </row>
    <row r="11" spans="2:8">
      <c r="B11" s="60" t="s">
        <v>20</v>
      </c>
      <c r="C11" s="2" t="s">
        <v>29</v>
      </c>
      <c r="D11" s="2" t="s">
        <v>8</v>
      </c>
      <c r="E11" s="2" t="s">
        <v>30</v>
      </c>
      <c r="F11" s="5"/>
    </row>
    <row r="12" spans="2:8">
      <c r="C12" s="7"/>
      <c r="D12" s="7"/>
      <c r="E12" s="7"/>
      <c r="F12" s="7"/>
    </row>
    <row r="13" spans="2:8">
      <c r="B13" s="187" t="s">
        <v>235</v>
      </c>
      <c r="C13" s="188"/>
      <c r="D13" s="188"/>
      <c r="E13" s="188"/>
      <c r="F13" s="188"/>
      <c r="G13" s="188"/>
      <c r="H13" s="188"/>
    </row>
    <row r="14" spans="2:8">
      <c r="C14" s="7"/>
      <c r="D14" s="7"/>
      <c r="E14" s="7"/>
      <c r="F14" s="7"/>
    </row>
    <row r="15" spans="2:8">
      <c r="C15" s="2" t="s">
        <v>237</v>
      </c>
      <c r="D15" s="2"/>
      <c r="E15" s="2"/>
      <c r="F15" s="5"/>
      <c r="G15" s="2"/>
      <c r="H15" s="2"/>
    </row>
    <row r="16" spans="2:8">
      <c r="C16" s="2" t="s">
        <v>238</v>
      </c>
      <c r="D16" s="5"/>
      <c r="E16" s="5"/>
      <c r="F16" s="5"/>
      <c r="G16" s="2"/>
      <c r="H16" s="2"/>
    </row>
    <row r="17" spans="2:13">
      <c r="C17" s="2" t="s">
        <v>239</v>
      </c>
      <c r="D17" s="5"/>
      <c r="E17" s="5"/>
      <c r="F17" s="5"/>
      <c r="G17" s="2"/>
      <c r="H17" s="2"/>
    </row>
    <row r="18" spans="2:13">
      <c r="C18" s="2" t="s">
        <v>240</v>
      </c>
      <c r="D18" s="5"/>
      <c r="E18" s="5"/>
      <c r="F18" s="5"/>
      <c r="G18" s="2"/>
      <c r="H18" s="2"/>
    </row>
    <row r="19" spans="2:13">
      <c r="C19" s="2" t="s">
        <v>241</v>
      </c>
      <c r="D19" s="5"/>
      <c r="E19" s="5"/>
      <c r="F19" s="5"/>
      <c r="G19" s="2"/>
      <c r="H19" s="2"/>
    </row>
    <row r="20" spans="2:13">
      <c r="C20" s="2" t="s">
        <v>242</v>
      </c>
      <c r="D20" s="5"/>
      <c r="E20" s="5"/>
      <c r="F20" s="5"/>
      <c r="G20" s="2"/>
      <c r="H20" s="2"/>
    </row>
    <row r="21" spans="2:13">
      <c r="C21" s="2" t="s">
        <v>243</v>
      </c>
      <c r="D21" s="5"/>
      <c r="E21" s="5"/>
      <c r="F21" s="5"/>
      <c r="G21" s="2"/>
      <c r="H21" s="2"/>
    </row>
    <row r="22" spans="2:13">
      <c r="C22" s="10"/>
      <c r="D22" s="10"/>
      <c r="E22" s="10"/>
      <c r="F22" s="10"/>
      <c r="G22" s="10"/>
      <c r="H22" s="10"/>
    </row>
    <row r="23" spans="2:13">
      <c r="B23" s="1"/>
      <c r="C23" s="193" t="s">
        <v>230</v>
      </c>
      <c r="D23" s="193"/>
      <c r="E23" s="193"/>
      <c r="F23" s="193"/>
      <c r="G23" s="193"/>
      <c r="H23" s="193"/>
    </row>
    <row r="24" spans="2:13">
      <c r="C24" s="193"/>
      <c r="D24" s="193"/>
      <c r="E24" s="193"/>
      <c r="F24" s="193"/>
      <c r="G24" s="193"/>
      <c r="H24" s="193"/>
    </row>
    <row r="25" spans="2:13">
      <c r="C25" s="2"/>
      <c r="D25" s="11"/>
      <c r="E25" s="11"/>
      <c r="F25" s="11"/>
      <c r="G25" s="2"/>
      <c r="H25" s="2"/>
    </row>
    <row r="26" spans="2:13">
      <c r="J26" s="8"/>
      <c r="K26" s="8"/>
      <c r="L26" s="8"/>
      <c r="M26" s="8"/>
    </row>
    <row r="27" spans="2:13" ht="12.75" customHeight="1">
      <c r="B27" s="194" t="s">
        <v>234</v>
      </c>
      <c r="C27" s="194"/>
      <c r="D27" s="194"/>
      <c r="E27" s="194"/>
      <c r="F27" s="194"/>
      <c r="G27" s="194"/>
      <c r="H27" s="194"/>
      <c r="I27" s="9"/>
      <c r="J27" s="9"/>
      <c r="K27" s="9"/>
      <c r="L27" s="9"/>
      <c r="M27" s="9"/>
    </row>
    <row r="29" spans="2:13">
      <c r="B29" s="189" t="s">
        <v>18</v>
      </c>
      <c r="C29" s="189"/>
      <c r="D29" s="189"/>
      <c r="E29" s="189"/>
      <c r="F29" s="189"/>
      <c r="G29" s="189"/>
      <c r="H29" s="189"/>
    </row>
    <row r="30" spans="2:13">
      <c r="B30" s="191" t="s">
        <v>233</v>
      </c>
      <c r="C30" s="191"/>
      <c r="D30" s="191"/>
      <c r="E30" s="191"/>
      <c r="F30" s="191"/>
      <c r="G30" s="191"/>
      <c r="H30" s="191"/>
    </row>
    <row r="31" spans="2:13">
      <c r="B31" s="192" t="s">
        <v>37</v>
      </c>
      <c r="C31" s="192"/>
      <c r="D31" s="192"/>
      <c r="E31" s="192"/>
      <c r="F31" s="192"/>
      <c r="G31" s="192"/>
      <c r="H31" s="192"/>
      <c r="J31" s="1"/>
    </row>
    <row r="32" spans="2:13">
      <c r="B32" s="22"/>
      <c r="C32" s="22"/>
      <c r="D32" s="22"/>
      <c r="E32" s="190" t="s">
        <v>36</v>
      </c>
      <c r="F32" s="190"/>
      <c r="G32" s="22"/>
      <c r="H32" s="22"/>
      <c r="J32" s="1"/>
    </row>
    <row r="33" spans="2:8">
      <c r="B33" s="46"/>
      <c r="C33" s="46"/>
      <c r="D33" s="46"/>
      <c r="E33" s="190"/>
      <c r="F33" s="190"/>
      <c r="G33" s="46"/>
      <c r="H33" s="46"/>
    </row>
    <row r="35" spans="2:8">
      <c r="B35" s="3" t="s">
        <v>21</v>
      </c>
    </row>
    <row r="55" spans="6:6">
      <c r="F55" s="3"/>
    </row>
  </sheetData>
  <customSheetViews>
    <customSheetView guid="{D42A0943-5369-464D-8573-E4002B974BA3}" showGridLines="0">
      <selection activeCell="P20" sqref="P20"/>
      <pageMargins left="0.25" right="0.25" top="0.75" bottom="0.75" header="0.3" footer="0.3"/>
      <pageSetup paperSize="9" orientation="portrait" r:id="rId1"/>
      <headerFooter differentFirst="1">
        <oddHeader>&amp;L&amp;"Arial,Italic"&amp;7
&amp;R&amp;"Arial,Italic"&amp;7Годишен статистички извештај
&amp;K1F5F9EAnnual Statistical Report</oddHeader>
        <oddFooter>&amp;R&amp;P</oddFooter>
      </headerFooter>
    </customSheetView>
  </customSheetViews>
  <mergeCells count="9">
    <mergeCell ref="B2:H2"/>
    <mergeCell ref="B13:H13"/>
    <mergeCell ref="B29:H29"/>
    <mergeCell ref="E33:F33"/>
    <mergeCell ref="B30:H30"/>
    <mergeCell ref="B31:H31"/>
    <mergeCell ref="C23:H24"/>
    <mergeCell ref="E32:F32"/>
    <mergeCell ref="B27:H27"/>
  </mergeCells>
  <hyperlinks>
    <hyperlink ref="B35" location="'2 Содржина'!A1" display="Содржина / Table of Contents" xr:uid="{00000000-0004-0000-0200-000000000000}"/>
    <hyperlink ref="E32" r:id="rId2" xr:uid="{89C47EC2-CA18-4A05-A087-716F0072A74C}"/>
  </hyperlinks>
  <pageMargins left="0.25" right="0.25" top="0.75" bottom="0.75" header="0.3" footer="0.3"/>
  <pageSetup paperSize="9" orientation="portrait" r:id="rId3"/>
  <headerFooter differentFirst="1">
    <oddHeader xml:space="preserve">&amp;L&amp;"Arial,Italic"&amp;7
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A376-59E4-4BB7-AEE1-DA69BA2697FA}">
  <sheetPr>
    <tabColor rgb="FF1F5F9E"/>
  </sheetPr>
  <dimension ref="A1:Q220"/>
  <sheetViews>
    <sheetView showGridLines="0" topLeftCell="B1" zoomScaleNormal="100" workbookViewId="0">
      <selection activeCell="F223" sqref="F223"/>
    </sheetView>
  </sheetViews>
  <sheetFormatPr defaultColWidth="9.140625" defaultRowHeight="11.25"/>
  <cols>
    <col min="1" max="1" width="12.7109375" style="70" hidden="1" customWidth="1"/>
    <col min="2" max="2" width="1" style="70" customWidth="1"/>
    <col min="3" max="3" width="17" style="70" customWidth="1"/>
    <col min="4" max="4" width="40" style="70" bestFit="1" customWidth="1"/>
    <col min="5" max="5" width="7.140625" style="70" customWidth="1"/>
    <col min="6" max="6" width="10.85546875" style="70" customWidth="1"/>
    <col min="7" max="7" width="12.140625" style="70" customWidth="1"/>
    <col min="8" max="8" width="7.85546875" style="70" customWidth="1"/>
    <col min="9" max="9" width="1.28515625" style="70" customWidth="1"/>
    <col min="10" max="10" width="9.140625" style="70" customWidth="1"/>
    <col min="11" max="11" width="13.7109375" style="70" customWidth="1"/>
    <col min="12" max="12" width="9.140625" style="70"/>
    <col min="13" max="13" width="11.7109375" style="70" bestFit="1" customWidth="1"/>
    <col min="14" max="14" width="10.140625" style="70" bestFit="1" customWidth="1"/>
    <col min="15" max="15" width="10.42578125" style="70" bestFit="1" customWidth="1"/>
    <col min="16" max="17" width="11.7109375" style="70" bestFit="1" customWidth="1"/>
    <col min="18" max="16384" width="9.140625" style="70"/>
  </cols>
  <sheetData>
    <row r="1" spans="1:8">
      <c r="C1" s="70" t="s">
        <v>358</v>
      </c>
      <c r="H1" s="71" t="s">
        <v>641</v>
      </c>
    </row>
    <row r="2" spans="1:8" ht="36.75" customHeight="1">
      <c r="C2" s="72" t="s">
        <v>26</v>
      </c>
      <c r="D2" s="72" t="s">
        <v>24</v>
      </c>
      <c r="E2" s="72" t="s">
        <v>25</v>
      </c>
      <c r="F2" s="72" t="s">
        <v>28</v>
      </c>
      <c r="G2" s="72" t="s">
        <v>22</v>
      </c>
      <c r="H2" s="72" t="s">
        <v>23</v>
      </c>
    </row>
    <row r="3" spans="1:8">
      <c r="C3" s="185" t="s">
        <v>39</v>
      </c>
      <c r="D3" s="185"/>
      <c r="E3" s="185"/>
      <c r="F3" s="185"/>
      <c r="G3" s="185"/>
      <c r="H3" s="185"/>
    </row>
    <row r="4" spans="1:8">
      <c r="C4" s="180" t="s">
        <v>40</v>
      </c>
      <c r="D4" s="180"/>
      <c r="E4" s="180"/>
      <c r="F4" s="180"/>
      <c r="G4" s="180"/>
      <c r="H4" s="180"/>
    </row>
    <row r="5" spans="1:8">
      <c r="C5" s="180" t="s">
        <v>41</v>
      </c>
      <c r="D5" s="180"/>
      <c r="E5" s="180"/>
      <c r="F5" s="180"/>
      <c r="G5" s="180"/>
      <c r="H5" s="180"/>
    </row>
    <row r="6" spans="1:8" ht="22.5">
      <c r="A6" s="75" t="s">
        <v>361</v>
      </c>
      <c r="C6" s="76" t="s">
        <v>29</v>
      </c>
      <c r="D6" s="76" t="s">
        <v>333</v>
      </c>
      <c r="E6" s="77" t="s">
        <v>72</v>
      </c>
      <c r="F6" s="82">
        <v>55201.666666666664</v>
      </c>
      <c r="G6" s="82">
        <v>340693.55003289157</v>
      </c>
      <c r="H6" s="61">
        <f t="shared" ref="H6:H37" si="0">G6/$G$217</f>
        <v>4.2117004520928681E-6</v>
      </c>
    </row>
    <row r="7" spans="1:8" ht="22.5">
      <c r="A7" s="75" t="s">
        <v>362</v>
      </c>
      <c r="C7" s="78" t="s">
        <v>29</v>
      </c>
      <c r="D7" s="79" t="s">
        <v>323</v>
      </c>
      <c r="E7" s="80" t="s">
        <v>72</v>
      </c>
      <c r="F7" s="80">
        <v>325712</v>
      </c>
      <c r="G7" s="80">
        <v>3652312.3662702469</v>
      </c>
      <c r="H7" s="62">
        <f t="shared" si="0"/>
        <v>4.5150387034681769E-5</v>
      </c>
    </row>
    <row r="8" spans="1:8" ht="22.5">
      <c r="A8" s="75" t="s">
        <v>363</v>
      </c>
      <c r="C8" s="76" t="s">
        <v>29</v>
      </c>
      <c r="D8" s="76" t="s">
        <v>334</v>
      </c>
      <c r="E8" s="77" t="s">
        <v>72</v>
      </c>
      <c r="F8" s="82">
        <v>24612.5</v>
      </c>
      <c r="G8" s="82">
        <v>571348.98357945203</v>
      </c>
      <c r="H8" s="61">
        <f t="shared" si="0"/>
        <v>7.0630945969246047E-6</v>
      </c>
    </row>
    <row r="9" spans="1:8" ht="22.5">
      <c r="A9" s="75" t="s">
        <v>364</v>
      </c>
      <c r="C9" s="78" t="s">
        <v>29</v>
      </c>
      <c r="D9" s="79" t="s">
        <v>324</v>
      </c>
      <c r="E9" s="80" t="s">
        <v>72</v>
      </c>
      <c r="F9" s="80">
        <v>1245066.5555555555</v>
      </c>
      <c r="G9" s="80">
        <v>36319778.630627684</v>
      </c>
      <c r="H9" s="62">
        <f t="shared" si="0"/>
        <v>4.4899009113544866E-4</v>
      </c>
    </row>
    <row r="10" spans="1:8" s="84" customFormat="1" ht="22.5">
      <c r="A10" s="83" t="s">
        <v>365</v>
      </c>
      <c r="C10" s="76" t="s">
        <v>29</v>
      </c>
      <c r="D10" s="76" t="s">
        <v>335</v>
      </c>
      <c r="E10" s="77" t="s">
        <v>72</v>
      </c>
      <c r="F10" s="82">
        <v>1458780.4444444445</v>
      </c>
      <c r="G10" s="82">
        <v>49638467.377323106</v>
      </c>
      <c r="H10" s="61">
        <f t="shared" si="0"/>
        <v>6.1363755044404364E-4</v>
      </c>
    </row>
    <row r="11" spans="1:8" s="84" customFormat="1" ht="22.5">
      <c r="A11" s="83" t="s">
        <v>366</v>
      </c>
      <c r="C11" s="78" t="s">
        <v>29</v>
      </c>
      <c r="D11" s="79" t="s">
        <v>326</v>
      </c>
      <c r="E11" s="80" t="s">
        <v>72</v>
      </c>
      <c r="F11" s="80">
        <v>153704</v>
      </c>
      <c r="G11" s="80">
        <v>6164690.0103530958</v>
      </c>
      <c r="H11" s="62">
        <f t="shared" si="0"/>
        <v>7.620874448932155E-5</v>
      </c>
    </row>
    <row r="12" spans="1:8" s="84" customFormat="1" ht="11.25" customHeight="1">
      <c r="A12" s="83" t="s">
        <v>367</v>
      </c>
      <c r="C12" s="76" t="s">
        <v>29</v>
      </c>
      <c r="D12" s="76" t="s">
        <v>649</v>
      </c>
      <c r="E12" s="77" t="s">
        <v>72</v>
      </c>
      <c r="F12" s="82">
        <v>4862583.3900000006</v>
      </c>
      <c r="G12" s="82">
        <v>307498461.33684957</v>
      </c>
      <c r="H12" s="61">
        <f t="shared" si="0"/>
        <v>3.8013382070345588E-3</v>
      </c>
    </row>
    <row r="13" spans="1:8" s="84" customFormat="1">
      <c r="A13" s="84" t="s">
        <v>368</v>
      </c>
      <c r="C13" s="78" t="s">
        <v>29</v>
      </c>
      <c r="D13" s="79" t="s">
        <v>650</v>
      </c>
      <c r="E13" s="80" t="s">
        <v>75</v>
      </c>
      <c r="F13" s="80">
        <v>400000000</v>
      </c>
      <c r="G13" s="80">
        <v>411377582.69545001</v>
      </c>
      <c r="H13" s="62">
        <f t="shared" si="0"/>
        <v>5.0855061707274114E-3</v>
      </c>
    </row>
    <row r="14" spans="1:8" s="84" customFormat="1">
      <c r="A14" s="84" t="s">
        <v>369</v>
      </c>
      <c r="C14" s="76" t="s">
        <v>29</v>
      </c>
      <c r="D14" s="76" t="s">
        <v>651</v>
      </c>
      <c r="E14" s="77" t="s">
        <v>75</v>
      </c>
      <c r="F14" s="82">
        <v>200000000</v>
      </c>
      <c r="G14" s="82">
        <v>205458814.30793718</v>
      </c>
      <c r="H14" s="61">
        <f t="shared" si="0"/>
        <v>2.5399100776156815E-3</v>
      </c>
    </row>
    <row r="15" spans="1:8" s="84" customFormat="1">
      <c r="A15" s="84" t="s">
        <v>370</v>
      </c>
      <c r="C15" s="78" t="s">
        <v>29</v>
      </c>
      <c r="D15" s="79" t="s">
        <v>652</v>
      </c>
      <c r="E15" s="80" t="s">
        <v>75</v>
      </c>
      <c r="F15" s="80">
        <v>750000000</v>
      </c>
      <c r="G15" s="80">
        <v>764298950.67366946</v>
      </c>
      <c r="H15" s="62">
        <f t="shared" si="0"/>
        <v>9.4483685874758323E-3</v>
      </c>
    </row>
    <row r="16" spans="1:8" s="84" customFormat="1">
      <c r="A16" s="84" t="s">
        <v>371</v>
      </c>
      <c r="C16" s="76" t="s">
        <v>29</v>
      </c>
      <c r="D16" s="76" t="s">
        <v>653</v>
      </c>
      <c r="E16" s="77" t="s">
        <v>75</v>
      </c>
      <c r="F16" s="82">
        <v>500000000</v>
      </c>
      <c r="G16" s="82">
        <v>508381329.6399166</v>
      </c>
      <c r="H16" s="61">
        <f t="shared" si="0"/>
        <v>6.2846798117349072E-3</v>
      </c>
    </row>
    <row r="17" spans="1:8" s="84" customFormat="1">
      <c r="A17" s="84" t="s">
        <v>372</v>
      </c>
      <c r="C17" s="78" t="s">
        <v>29</v>
      </c>
      <c r="D17" s="79" t="s">
        <v>654</v>
      </c>
      <c r="E17" s="80" t="s">
        <v>75</v>
      </c>
      <c r="F17" s="80">
        <v>350000000</v>
      </c>
      <c r="G17" s="80">
        <v>352622421.25419033</v>
      </c>
      <c r="H17" s="62">
        <f t="shared" si="0"/>
        <v>4.3591667962923734E-3</v>
      </c>
    </row>
    <row r="18" spans="1:8" s="84" customFormat="1">
      <c r="A18" s="84" t="s">
        <v>373</v>
      </c>
      <c r="C18" s="76" t="s">
        <v>29</v>
      </c>
      <c r="D18" s="76" t="s">
        <v>655</v>
      </c>
      <c r="E18" s="77" t="s">
        <v>75</v>
      </c>
      <c r="F18" s="82">
        <v>950000000</v>
      </c>
      <c r="G18" s="82">
        <v>952731611.61103249</v>
      </c>
      <c r="H18" s="61">
        <f t="shared" si="0"/>
        <v>1.177779901896576E-2</v>
      </c>
    </row>
    <row r="19" spans="1:8" s="84" customFormat="1">
      <c r="A19" s="84" t="s">
        <v>374</v>
      </c>
      <c r="C19" s="78" t="s">
        <v>29</v>
      </c>
      <c r="D19" s="79" t="s">
        <v>656</v>
      </c>
      <c r="E19" s="80" t="s">
        <v>75</v>
      </c>
      <c r="F19" s="80">
        <v>5366289.9510000004</v>
      </c>
      <c r="G19" s="80">
        <v>330192008.32396942</v>
      </c>
      <c r="H19" s="62">
        <f t="shared" si="0"/>
        <v>4.0818789513369265E-3</v>
      </c>
    </row>
    <row r="20" spans="1:8" s="84" customFormat="1">
      <c r="A20" s="84" t="s">
        <v>375</v>
      </c>
      <c r="C20" s="76" t="s">
        <v>29</v>
      </c>
      <c r="D20" s="76" t="s">
        <v>657</v>
      </c>
      <c r="E20" s="77" t="s">
        <v>75</v>
      </c>
      <c r="F20" s="82">
        <v>800000000</v>
      </c>
      <c r="G20" s="82">
        <v>842104111.57838845</v>
      </c>
      <c r="H20" s="61">
        <f t="shared" si="0"/>
        <v>1.0410206671366551E-2</v>
      </c>
    </row>
    <row r="21" spans="1:8" s="84" customFormat="1">
      <c r="A21" s="84" t="s">
        <v>376</v>
      </c>
      <c r="C21" s="78" t="s">
        <v>29</v>
      </c>
      <c r="D21" s="79" t="s">
        <v>561</v>
      </c>
      <c r="E21" s="80" t="s">
        <v>75</v>
      </c>
      <c r="F21" s="80">
        <v>1200000000</v>
      </c>
      <c r="G21" s="80">
        <v>1254717191.5829868</v>
      </c>
      <c r="H21" s="62">
        <f t="shared" si="0"/>
        <v>1.5510986229497386E-2</v>
      </c>
    </row>
    <row r="22" spans="1:8" s="84" customFormat="1">
      <c r="A22" s="84" t="s">
        <v>377</v>
      </c>
      <c r="C22" s="76" t="s">
        <v>29</v>
      </c>
      <c r="D22" s="76" t="s">
        <v>559</v>
      </c>
      <c r="E22" s="77" t="s">
        <v>75</v>
      </c>
      <c r="F22" s="82">
        <v>750000000</v>
      </c>
      <c r="G22" s="82">
        <v>780001442.24756324</v>
      </c>
      <c r="H22" s="61">
        <f t="shared" si="0"/>
        <v>9.6424849446958855E-3</v>
      </c>
    </row>
    <row r="23" spans="1:8" s="84" customFormat="1">
      <c r="A23" s="84" t="s">
        <v>378</v>
      </c>
      <c r="C23" s="78" t="s">
        <v>29</v>
      </c>
      <c r="D23" s="79" t="s">
        <v>658</v>
      </c>
      <c r="E23" s="80" t="s">
        <v>75</v>
      </c>
      <c r="F23" s="80">
        <v>550000000</v>
      </c>
      <c r="G23" s="80">
        <v>569619324.13547254</v>
      </c>
      <c r="H23" s="62">
        <f t="shared" si="0"/>
        <v>7.0417123093483597E-3</v>
      </c>
    </row>
    <row r="24" spans="1:8" s="84" customFormat="1">
      <c r="A24" s="84" t="s">
        <v>379</v>
      </c>
      <c r="C24" s="76" t="s">
        <v>29</v>
      </c>
      <c r="D24" s="76" t="s">
        <v>562</v>
      </c>
      <c r="E24" s="77" t="s">
        <v>75</v>
      </c>
      <c r="F24" s="82">
        <v>334170000</v>
      </c>
      <c r="G24" s="82">
        <v>344703190.73541713</v>
      </c>
      <c r="H24" s="61">
        <f t="shared" si="0"/>
        <v>4.2612681810913376E-3</v>
      </c>
    </row>
    <row r="25" spans="1:8" s="84" customFormat="1">
      <c r="A25" s="84" t="s">
        <v>380</v>
      </c>
      <c r="C25" s="78" t="s">
        <v>29</v>
      </c>
      <c r="D25" s="79" t="s">
        <v>560</v>
      </c>
      <c r="E25" s="80" t="s">
        <v>75</v>
      </c>
      <c r="F25" s="80">
        <v>750000000</v>
      </c>
      <c r="G25" s="80">
        <v>769597735.29890323</v>
      </c>
      <c r="H25" s="62">
        <f t="shared" si="0"/>
        <v>9.5138728906817051E-3</v>
      </c>
    </row>
    <row r="26" spans="1:8" s="84" customFormat="1">
      <c r="A26" s="84" t="s">
        <v>381</v>
      </c>
      <c r="C26" s="76" t="s">
        <v>29</v>
      </c>
      <c r="D26" s="76" t="s">
        <v>563</v>
      </c>
      <c r="E26" s="77" t="s">
        <v>75</v>
      </c>
      <c r="F26" s="82">
        <v>550000000</v>
      </c>
      <c r="G26" s="82">
        <v>562021780.23913085</v>
      </c>
      <c r="H26" s="61">
        <f t="shared" si="0"/>
        <v>6.9477904283502352E-3</v>
      </c>
    </row>
    <row r="27" spans="1:8" s="84" customFormat="1">
      <c r="A27" s="84" t="s">
        <v>382</v>
      </c>
      <c r="C27" s="78" t="s">
        <v>29</v>
      </c>
      <c r="D27" s="79" t="s">
        <v>564</v>
      </c>
      <c r="E27" s="80" t="s">
        <v>75</v>
      </c>
      <c r="F27" s="80">
        <v>1200000000</v>
      </c>
      <c r="G27" s="80">
        <v>1221104659.8993847</v>
      </c>
      <c r="H27" s="62">
        <f t="shared" si="0"/>
        <v>1.5095463496900465E-2</v>
      </c>
    </row>
    <row r="28" spans="1:8" s="84" customFormat="1">
      <c r="A28" s="84" t="s">
        <v>383</v>
      </c>
      <c r="C28" s="76" t="s">
        <v>29</v>
      </c>
      <c r="D28" s="76" t="s">
        <v>659</v>
      </c>
      <c r="E28" s="77" t="s">
        <v>75</v>
      </c>
      <c r="F28" s="82">
        <v>150000000</v>
      </c>
      <c r="G28" s="82">
        <v>152329077.11220771</v>
      </c>
      <c r="H28" s="61">
        <f t="shared" si="0"/>
        <v>1.8831129702292166E-3</v>
      </c>
    </row>
    <row r="29" spans="1:8" s="84" customFormat="1">
      <c r="A29" s="84" t="s">
        <v>384</v>
      </c>
      <c r="C29" s="78" t="s">
        <v>29</v>
      </c>
      <c r="D29" s="79" t="s">
        <v>565</v>
      </c>
      <c r="E29" s="80" t="s">
        <v>75</v>
      </c>
      <c r="F29" s="80">
        <v>400000000</v>
      </c>
      <c r="G29" s="80">
        <v>404922151.37841696</v>
      </c>
      <c r="H29" s="62">
        <f t="shared" si="0"/>
        <v>5.0057032422781414E-3</v>
      </c>
    </row>
    <row r="30" spans="1:8" s="84" customFormat="1">
      <c r="A30" s="84" t="s">
        <v>385</v>
      </c>
      <c r="C30" s="76" t="s">
        <v>29</v>
      </c>
      <c r="D30" s="76" t="s">
        <v>660</v>
      </c>
      <c r="E30" s="77" t="s">
        <v>75</v>
      </c>
      <c r="F30" s="82">
        <v>2000000000</v>
      </c>
      <c r="G30" s="82">
        <v>2014022469.6690466</v>
      </c>
      <c r="H30" s="61">
        <f t="shared" si="0"/>
        <v>2.4897622350676721E-2</v>
      </c>
    </row>
    <row r="31" spans="1:8" s="84" customFormat="1">
      <c r="A31" s="84" t="s">
        <v>386</v>
      </c>
      <c r="C31" s="78" t="s">
        <v>29</v>
      </c>
      <c r="D31" s="79" t="s">
        <v>661</v>
      </c>
      <c r="E31" s="80" t="s">
        <v>72</v>
      </c>
      <c r="F31" s="80">
        <v>2113649.2909999997</v>
      </c>
      <c r="G31" s="80">
        <v>134568215.70753634</v>
      </c>
      <c r="H31" s="62">
        <f t="shared" si="0"/>
        <v>1.6635507624903512E-3</v>
      </c>
    </row>
    <row r="32" spans="1:8" s="84" customFormat="1">
      <c r="A32" s="84" t="s">
        <v>387</v>
      </c>
      <c r="C32" s="76" t="s">
        <v>29</v>
      </c>
      <c r="D32" s="76" t="s">
        <v>662</v>
      </c>
      <c r="E32" s="77" t="s">
        <v>72</v>
      </c>
      <c r="F32" s="82">
        <v>4378099.1399999997</v>
      </c>
      <c r="G32" s="82">
        <v>77806107.4463415</v>
      </c>
      <c r="H32" s="61">
        <f t="shared" si="0"/>
        <v>9.6184978516824289E-4</v>
      </c>
    </row>
    <row r="33" spans="1:8" s="84" customFormat="1">
      <c r="A33" s="84" t="s">
        <v>388</v>
      </c>
      <c r="C33" s="78" t="s">
        <v>29</v>
      </c>
      <c r="D33" s="79" t="s">
        <v>250</v>
      </c>
      <c r="E33" s="80" t="s">
        <v>72</v>
      </c>
      <c r="F33" s="80">
        <v>162151.81999999998</v>
      </c>
      <c r="G33" s="80">
        <v>278002260.87429911</v>
      </c>
      <c r="H33" s="62">
        <f t="shared" si="0"/>
        <v>3.4367021262776665E-3</v>
      </c>
    </row>
    <row r="34" spans="1:8" s="84" customFormat="1">
      <c r="A34" s="84" t="s">
        <v>389</v>
      </c>
      <c r="C34" s="76" t="s">
        <v>29</v>
      </c>
      <c r="D34" s="76" t="s">
        <v>250</v>
      </c>
      <c r="E34" s="77" t="s">
        <v>72</v>
      </c>
      <c r="F34" s="82">
        <v>972578.16</v>
      </c>
      <c r="G34" s="82">
        <v>61640776.536303535</v>
      </c>
      <c r="H34" s="61">
        <f t="shared" si="0"/>
        <v>7.6201174451421606E-4</v>
      </c>
    </row>
    <row r="35" spans="1:8" s="84" customFormat="1">
      <c r="A35" s="84" t="s">
        <v>390</v>
      </c>
      <c r="C35" s="78" t="s">
        <v>29</v>
      </c>
      <c r="D35" s="79" t="s">
        <v>327</v>
      </c>
      <c r="E35" s="80" t="s">
        <v>72</v>
      </c>
      <c r="F35" s="80">
        <v>2759037.0660000001</v>
      </c>
      <c r="G35" s="80">
        <v>174470480.00413531</v>
      </c>
      <c r="H35" s="62">
        <f t="shared" si="0"/>
        <v>2.1568280334022614E-3</v>
      </c>
    </row>
    <row r="36" spans="1:8" s="84" customFormat="1">
      <c r="A36" s="84" t="s">
        <v>391</v>
      </c>
      <c r="C36" s="76" t="s">
        <v>29</v>
      </c>
      <c r="D36" s="76" t="s">
        <v>312</v>
      </c>
      <c r="E36" s="77" t="s">
        <v>72</v>
      </c>
      <c r="F36" s="82">
        <v>1462088.061</v>
      </c>
      <c r="G36" s="82">
        <v>92251448.189691946</v>
      </c>
      <c r="H36" s="61">
        <f t="shared" si="0"/>
        <v>1.1404250711797655E-3</v>
      </c>
    </row>
    <row r="37" spans="1:8" s="84" customFormat="1">
      <c r="A37" s="84" t="s">
        <v>392</v>
      </c>
      <c r="C37" s="78" t="s">
        <v>29</v>
      </c>
      <c r="D37" s="79" t="s">
        <v>663</v>
      </c>
      <c r="E37" s="80" t="s">
        <v>72</v>
      </c>
      <c r="F37" s="80">
        <v>194523.51479999998</v>
      </c>
      <c r="G37" s="80">
        <v>12236011.944860874</v>
      </c>
      <c r="H37" s="62">
        <f t="shared" si="0"/>
        <v>1.5126326000304083E-4</v>
      </c>
    </row>
    <row r="38" spans="1:8" s="84" customFormat="1">
      <c r="A38" s="84" t="s">
        <v>393</v>
      </c>
      <c r="C38" s="76" t="s">
        <v>29</v>
      </c>
      <c r="D38" s="76" t="s">
        <v>664</v>
      </c>
      <c r="E38" s="77" t="s">
        <v>75</v>
      </c>
      <c r="F38" s="82">
        <v>700000000</v>
      </c>
      <c r="G38" s="82">
        <v>716796665.13120878</v>
      </c>
      <c r="H38" s="61">
        <f t="shared" ref="H38:H69" si="1">G38/$G$217</f>
        <v>8.8611388102308227E-3</v>
      </c>
    </row>
    <row r="39" spans="1:8" s="84" customFormat="1">
      <c r="A39" s="84" t="s">
        <v>394</v>
      </c>
      <c r="C39" s="78" t="s">
        <v>29</v>
      </c>
      <c r="D39" s="79" t="s">
        <v>251</v>
      </c>
      <c r="E39" s="80" t="s">
        <v>72</v>
      </c>
      <c r="F39" s="80">
        <v>3209294.6424000002</v>
      </c>
      <c r="G39" s="80">
        <v>201184593.64866593</v>
      </c>
      <c r="H39" s="62">
        <f t="shared" si="1"/>
        <v>2.4870715748578237E-3</v>
      </c>
    </row>
    <row r="40" spans="1:8" s="84" customFormat="1">
      <c r="A40" s="84" t="s">
        <v>395</v>
      </c>
      <c r="C40" s="76" t="s">
        <v>29</v>
      </c>
      <c r="D40" s="76" t="s">
        <v>665</v>
      </c>
      <c r="E40" s="77" t="s">
        <v>75</v>
      </c>
      <c r="F40" s="82">
        <v>1500000000</v>
      </c>
      <c r="G40" s="82">
        <v>1562563366.356885</v>
      </c>
      <c r="H40" s="61">
        <f t="shared" si="1"/>
        <v>1.9316622917791348E-2</v>
      </c>
    </row>
    <row r="41" spans="1:8" s="84" customFormat="1">
      <c r="A41" s="84" t="s">
        <v>396</v>
      </c>
      <c r="C41" s="78" t="s">
        <v>29</v>
      </c>
      <c r="D41" s="79" t="s">
        <v>666</v>
      </c>
      <c r="E41" s="80" t="s">
        <v>75</v>
      </c>
      <c r="F41" s="80">
        <v>700000000</v>
      </c>
      <c r="G41" s="80">
        <v>721595739.59133768</v>
      </c>
      <c r="H41" s="62">
        <f t="shared" si="1"/>
        <v>8.9204656277517332E-3</v>
      </c>
    </row>
    <row r="42" spans="1:8" s="84" customFormat="1">
      <c r="A42" s="84" t="s">
        <v>397</v>
      </c>
      <c r="C42" s="76" t="s">
        <v>29</v>
      </c>
      <c r="D42" s="76" t="s">
        <v>667</v>
      </c>
      <c r="E42" s="77" t="s">
        <v>75</v>
      </c>
      <c r="F42" s="82">
        <v>600000000</v>
      </c>
      <c r="G42" s="82">
        <v>616158311.95104432</v>
      </c>
      <c r="H42" s="61">
        <f t="shared" si="1"/>
        <v>7.6170336678063194E-3</v>
      </c>
    </row>
    <row r="43" spans="1:8" s="84" customFormat="1">
      <c r="A43" s="84" t="s">
        <v>398</v>
      </c>
      <c r="C43" s="78" t="s">
        <v>29</v>
      </c>
      <c r="D43" s="79" t="s">
        <v>668</v>
      </c>
      <c r="E43" s="80" t="s">
        <v>72</v>
      </c>
      <c r="F43" s="80">
        <v>4378319.2170000002</v>
      </c>
      <c r="G43" s="80">
        <v>271096247.54268742</v>
      </c>
      <c r="H43" s="62">
        <f t="shared" si="1"/>
        <v>3.3513290410868836E-3</v>
      </c>
    </row>
    <row r="44" spans="1:8" s="84" customFormat="1">
      <c r="A44" s="84" t="s">
        <v>399</v>
      </c>
      <c r="C44" s="76" t="s">
        <v>29</v>
      </c>
      <c r="D44" s="76" t="s">
        <v>669</v>
      </c>
      <c r="E44" s="77" t="s">
        <v>72</v>
      </c>
      <c r="F44" s="82">
        <v>1623703.4700000002</v>
      </c>
      <c r="G44" s="82">
        <v>103702379.70860404</v>
      </c>
      <c r="H44" s="61">
        <f t="shared" si="1"/>
        <v>1.2819830591441119E-3</v>
      </c>
    </row>
    <row r="45" spans="1:8" s="84" customFormat="1">
      <c r="A45" s="84" t="s">
        <v>400</v>
      </c>
      <c r="C45" s="78" t="s">
        <v>29</v>
      </c>
      <c r="D45" s="79" t="s">
        <v>670</v>
      </c>
      <c r="E45" s="80" t="s">
        <v>72</v>
      </c>
      <c r="F45" s="80">
        <v>2431374.4500000002</v>
      </c>
      <c r="G45" s="80">
        <v>155571818.11503652</v>
      </c>
      <c r="H45" s="62">
        <f t="shared" si="1"/>
        <v>1.9232001798236325E-3</v>
      </c>
    </row>
    <row r="46" spans="1:8" s="84" customFormat="1">
      <c r="A46" s="84" t="s">
        <v>401</v>
      </c>
      <c r="C46" s="76" t="s">
        <v>29</v>
      </c>
      <c r="D46" s="76" t="s">
        <v>671</v>
      </c>
      <c r="E46" s="77" t="s">
        <v>72</v>
      </c>
      <c r="F46" s="82">
        <v>1134606.48</v>
      </c>
      <c r="G46" s="82">
        <v>72432118.310657471</v>
      </c>
      <c r="H46" s="61">
        <f t="shared" si="1"/>
        <v>8.9541579347653794E-4</v>
      </c>
    </row>
    <row r="47" spans="1:8" s="84" customFormat="1">
      <c r="A47" s="84" t="s">
        <v>402</v>
      </c>
      <c r="C47" s="78" t="s">
        <v>29</v>
      </c>
      <c r="D47" s="79" t="s">
        <v>672</v>
      </c>
      <c r="E47" s="80" t="s">
        <v>72</v>
      </c>
      <c r="F47" s="80">
        <v>1945077.4919999999</v>
      </c>
      <c r="G47" s="80">
        <v>123680588.29004842</v>
      </c>
      <c r="H47" s="62">
        <f t="shared" si="1"/>
        <v>1.5289564171849426E-3</v>
      </c>
    </row>
    <row r="48" spans="1:8" s="84" customFormat="1">
      <c r="A48" s="84" t="s">
        <v>403</v>
      </c>
      <c r="C48" s="76" t="s">
        <v>29</v>
      </c>
      <c r="D48" s="76" t="s">
        <v>673</v>
      </c>
      <c r="E48" s="77" t="s">
        <v>72</v>
      </c>
      <c r="F48" s="82">
        <v>2431382.34</v>
      </c>
      <c r="G48" s="82">
        <v>154351065.96856678</v>
      </c>
      <c r="H48" s="61">
        <f t="shared" si="1"/>
        <v>1.9081090741461589E-3</v>
      </c>
    </row>
    <row r="49" spans="1:8" s="84" customFormat="1">
      <c r="A49" s="84" t="s">
        <v>404</v>
      </c>
      <c r="C49" s="78" t="s">
        <v>29</v>
      </c>
      <c r="D49" s="79" t="s">
        <v>674</v>
      </c>
      <c r="E49" s="80" t="s">
        <v>72</v>
      </c>
      <c r="F49" s="80">
        <v>1378565.4195000001</v>
      </c>
      <c r="G49" s="80">
        <v>87375753.388724715</v>
      </c>
      <c r="H49" s="62">
        <f t="shared" si="1"/>
        <v>1.0801510624833344E-3</v>
      </c>
    </row>
    <row r="50" spans="1:8" s="84" customFormat="1">
      <c r="A50" s="84" t="s">
        <v>405</v>
      </c>
      <c r="C50" s="76" t="s">
        <v>29</v>
      </c>
      <c r="D50" s="76" t="s">
        <v>675</v>
      </c>
      <c r="E50" s="77" t="s">
        <v>72</v>
      </c>
      <c r="F50" s="82">
        <v>1296737.2479999999</v>
      </c>
      <c r="G50" s="82">
        <v>81660753.694475591</v>
      </c>
      <c r="H50" s="61">
        <f t="shared" si="1"/>
        <v>1.0095014514365274E-3</v>
      </c>
    </row>
    <row r="51" spans="1:8" s="84" customFormat="1">
      <c r="A51" s="84" t="s">
        <v>406</v>
      </c>
      <c r="C51" s="78" t="s">
        <v>29</v>
      </c>
      <c r="D51" s="79" t="s">
        <v>676</v>
      </c>
      <c r="E51" s="80" t="s">
        <v>72</v>
      </c>
      <c r="F51" s="80">
        <v>2276711.514</v>
      </c>
      <c r="G51" s="80">
        <v>142220259.66433764</v>
      </c>
      <c r="H51" s="62">
        <f t="shared" si="1"/>
        <v>1.758146380720233E-3</v>
      </c>
    </row>
    <row r="52" spans="1:8" s="84" customFormat="1">
      <c r="A52" s="84" t="s">
        <v>407</v>
      </c>
      <c r="C52" s="76" t="s">
        <v>29</v>
      </c>
      <c r="D52" s="76" t="s">
        <v>252</v>
      </c>
      <c r="E52" s="77" t="s">
        <v>72</v>
      </c>
      <c r="F52" s="82">
        <v>2276711.514</v>
      </c>
      <c r="G52" s="82">
        <v>141607851.46726587</v>
      </c>
      <c r="H52" s="61">
        <f t="shared" si="1"/>
        <v>1.7505757064875582E-3</v>
      </c>
    </row>
    <row r="53" spans="1:8" s="84" customFormat="1">
      <c r="A53" s="84" t="s">
        <v>408</v>
      </c>
      <c r="C53" s="78" t="s">
        <v>29</v>
      </c>
      <c r="D53" s="79" t="s">
        <v>252</v>
      </c>
      <c r="E53" s="80" t="s">
        <v>72</v>
      </c>
      <c r="F53" s="80">
        <v>2276230.3059999999</v>
      </c>
      <c r="G53" s="80">
        <v>353791999.25546235</v>
      </c>
      <c r="H53" s="62">
        <f t="shared" si="1"/>
        <v>4.3736252801592958E-3</v>
      </c>
    </row>
    <row r="54" spans="1:8" s="84" customFormat="1">
      <c r="A54" s="84" t="s">
        <v>409</v>
      </c>
      <c r="C54" s="76" t="s">
        <v>29</v>
      </c>
      <c r="D54" s="76" t="s">
        <v>253</v>
      </c>
      <c r="E54" s="77" t="s">
        <v>72</v>
      </c>
      <c r="F54" s="82">
        <v>11655479.861025</v>
      </c>
      <c r="G54" s="82">
        <v>717516168.46642339</v>
      </c>
      <c r="H54" s="61">
        <f t="shared" si="1"/>
        <v>8.8700334092683252E-3</v>
      </c>
    </row>
    <row r="55" spans="1:8" s="84" customFormat="1">
      <c r="A55" s="84" t="s">
        <v>410</v>
      </c>
      <c r="C55" s="78" t="s">
        <v>29</v>
      </c>
      <c r="D55" s="79" t="s">
        <v>329</v>
      </c>
      <c r="E55" s="80" t="s">
        <v>72</v>
      </c>
      <c r="F55" s="80">
        <v>4385031.7680000002</v>
      </c>
      <c r="G55" s="80">
        <v>271106420.78762627</v>
      </c>
      <c r="H55" s="62">
        <f t="shared" si="1"/>
        <v>3.3514548041378837E-3</v>
      </c>
    </row>
    <row r="56" spans="1:8" s="84" customFormat="1">
      <c r="A56" s="84" t="s">
        <v>411</v>
      </c>
      <c r="C56" s="76" t="s">
        <v>29</v>
      </c>
      <c r="D56" s="76" t="s">
        <v>255</v>
      </c>
      <c r="E56" s="77" t="s">
        <v>72</v>
      </c>
      <c r="F56" s="82">
        <v>4438787.951235</v>
      </c>
      <c r="G56" s="82">
        <v>273919848.52858007</v>
      </c>
      <c r="H56" s="61">
        <f t="shared" si="1"/>
        <v>3.3862347842324933E-3</v>
      </c>
    </row>
    <row r="57" spans="1:8" s="84" customFormat="1">
      <c r="A57" s="84" t="s">
        <v>412</v>
      </c>
      <c r="C57" s="78" t="s">
        <v>29</v>
      </c>
      <c r="D57" s="79" t="s">
        <v>254</v>
      </c>
      <c r="E57" s="80" t="s">
        <v>72</v>
      </c>
      <c r="F57" s="80">
        <v>7074710.0044920007</v>
      </c>
      <c r="G57" s="80">
        <v>454206923.63358903</v>
      </c>
      <c r="H57" s="62">
        <f t="shared" si="1"/>
        <v>5.6149683650500949E-3</v>
      </c>
    </row>
    <row r="58" spans="1:8" s="84" customFormat="1">
      <c r="A58" s="84" t="s">
        <v>413</v>
      </c>
      <c r="C58" s="76" t="s">
        <v>29</v>
      </c>
      <c r="D58" s="76" t="s">
        <v>256</v>
      </c>
      <c r="E58" s="77" t="s">
        <v>72</v>
      </c>
      <c r="F58" s="82">
        <v>2907386.1115780002</v>
      </c>
      <c r="G58" s="82">
        <v>454206923.63358903</v>
      </c>
      <c r="H58" s="61">
        <f t="shared" si="1"/>
        <v>5.6149683650500949E-3</v>
      </c>
    </row>
    <row r="59" spans="1:8" s="84" customFormat="1">
      <c r="A59" s="84" t="s">
        <v>414</v>
      </c>
      <c r="C59" s="78" t="s">
        <v>29</v>
      </c>
      <c r="D59" s="79" t="s">
        <v>257</v>
      </c>
      <c r="E59" s="80" t="s">
        <v>72</v>
      </c>
      <c r="F59" s="80">
        <v>3246885.1939000003</v>
      </c>
      <c r="G59" s="80">
        <v>206713691.0345591</v>
      </c>
      <c r="H59" s="62">
        <f t="shared" si="1"/>
        <v>2.5554230360392387E-3</v>
      </c>
    </row>
    <row r="60" spans="1:8" s="84" customFormat="1">
      <c r="A60" s="84" t="s">
        <v>415</v>
      </c>
      <c r="C60" s="76" t="s">
        <v>29</v>
      </c>
      <c r="D60" s="76" t="s">
        <v>258</v>
      </c>
      <c r="E60" s="77" t="s">
        <v>72</v>
      </c>
      <c r="F60" s="82">
        <v>7147359.871704</v>
      </c>
      <c r="G60" s="82">
        <v>454078246.00340003</v>
      </c>
      <c r="H60" s="61">
        <f t="shared" si="1"/>
        <v>5.6133776345147239E-3</v>
      </c>
    </row>
    <row r="61" spans="1:8" s="84" customFormat="1">
      <c r="A61" s="84" t="s">
        <v>416</v>
      </c>
      <c r="C61" s="78" t="s">
        <v>29</v>
      </c>
      <c r="D61" s="79" t="s">
        <v>259</v>
      </c>
      <c r="E61" s="80" t="s">
        <v>72</v>
      </c>
      <c r="F61" s="80">
        <v>2439222.7050000001</v>
      </c>
      <c r="G61" s="80">
        <v>154638082.44329968</v>
      </c>
      <c r="H61" s="62">
        <f t="shared" si="1"/>
        <v>1.9116572112220561E-3</v>
      </c>
    </row>
    <row r="62" spans="1:8" s="84" customFormat="1">
      <c r="A62" s="84" t="s">
        <v>417</v>
      </c>
      <c r="C62" s="76" t="s">
        <v>29</v>
      </c>
      <c r="D62" s="76" t="s">
        <v>260</v>
      </c>
      <c r="E62" s="77" t="s">
        <v>72</v>
      </c>
      <c r="F62" s="82">
        <v>2434167.9300000002</v>
      </c>
      <c r="G62" s="82">
        <v>154099450.53431556</v>
      </c>
      <c r="H62" s="61">
        <f t="shared" si="1"/>
        <v>1.9049985695942322E-3</v>
      </c>
    </row>
    <row r="63" spans="1:8" s="84" customFormat="1">
      <c r="A63" s="84" t="s">
        <v>418</v>
      </c>
      <c r="C63" s="78" t="s">
        <v>29</v>
      </c>
      <c r="D63" s="79" t="s">
        <v>677</v>
      </c>
      <c r="E63" s="80" t="s">
        <v>72</v>
      </c>
      <c r="F63" s="80">
        <v>3079611.2</v>
      </c>
      <c r="G63" s="80">
        <v>194657846.32447433</v>
      </c>
      <c r="H63" s="62">
        <f t="shared" si="1"/>
        <v>2.4063870281344122E-3</v>
      </c>
    </row>
    <row r="64" spans="1:8" s="84" customFormat="1">
      <c r="A64" s="84" t="s">
        <v>419</v>
      </c>
      <c r="C64" s="76" t="s">
        <v>29</v>
      </c>
      <c r="D64" s="76" t="s">
        <v>330</v>
      </c>
      <c r="E64" s="77" t="s">
        <v>72</v>
      </c>
      <c r="F64" s="82">
        <v>1444432.3618999999</v>
      </c>
      <c r="G64" s="82">
        <v>91042896.923238143</v>
      </c>
      <c r="H64" s="61">
        <f t="shared" si="1"/>
        <v>1.1254847944565652E-3</v>
      </c>
    </row>
    <row r="65" spans="1:8" s="84" customFormat="1">
      <c r="A65" s="84" t="s">
        <v>420</v>
      </c>
      <c r="C65" s="78" t="s">
        <v>29</v>
      </c>
      <c r="D65" s="79" t="s">
        <v>261</v>
      </c>
      <c r="E65" s="80" t="s">
        <v>72</v>
      </c>
      <c r="F65" s="80">
        <v>1989788.4701640001</v>
      </c>
      <c r="G65" s="80">
        <v>124967368.25181505</v>
      </c>
      <c r="H65" s="62">
        <f t="shared" si="1"/>
        <v>1.5448637677825494E-3</v>
      </c>
    </row>
    <row r="66" spans="1:8" s="84" customFormat="1">
      <c r="A66" s="84" t="s">
        <v>421</v>
      </c>
      <c r="C66" s="76" t="s">
        <v>29</v>
      </c>
      <c r="D66" s="76" t="s">
        <v>262</v>
      </c>
      <c r="E66" s="77" t="s">
        <v>72</v>
      </c>
      <c r="F66" s="82">
        <v>2204716.745778</v>
      </c>
      <c r="G66" s="82">
        <v>138267419.9699043</v>
      </c>
      <c r="H66" s="61">
        <f t="shared" si="1"/>
        <v>1.7092808335841389E-3</v>
      </c>
    </row>
    <row r="67" spans="1:8" s="84" customFormat="1">
      <c r="A67" s="84" t="s">
        <v>422</v>
      </c>
      <c r="C67" s="78" t="s">
        <v>29</v>
      </c>
      <c r="D67" s="79" t="s">
        <v>263</v>
      </c>
      <c r="E67" s="80" t="s">
        <v>72</v>
      </c>
      <c r="F67" s="80">
        <v>2302304.7415120001</v>
      </c>
      <c r="G67" s="80">
        <v>144284187.3854695</v>
      </c>
      <c r="H67" s="62">
        <f t="shared" si="1"/>
        <v>1.7836609386428553E-3</v>
      </c>
    </row>
    <row r="68" spans="1:8" s="84" customFormat="1">
      <c r="A68" s="84" t="s">
        <v>423</v>
      </c>
      <c r="C68" s="76" t="s">
        <v>29</v>
      </c>
      <c r="D68" s="76" t="s">
        <v>264</v>
      </c>
      <c r="E68" s="77" t="s">
        <v>72</v>
      </c>
      <c r="F68" s="82">
        <v>2431398.105</v>
      </c>
      <c r="G68" s="82">
        <v>152265222.72606704</v>
      </c>
      <c r="H68" s="61">
        <f t="shared" si="1"/>
        <v>1.8823235935387836E-3</v>
      </c>
    </row>
    <row r="69" spans="1:8" s="84" customFormat="1">
      <c r="A69" s="84" t="s">
        <v>424</v>
      </c>
      <c r="C69" s="78" t="s">
        <v>29</v>
      </c>
      <c r="D69" s="79" t="s">
        <v>678</v>
      </c>
      <c r="E69" s="80" t="s">
        <v>72</v>
      </c>
      <c r="F69" s="80">
        <v>1624716.4900000002</v>
      </c>
      <c r="G69" s="80">
        <v>101603768.18380852</v>
      </c>
      <c r="H69" s="62">
        <f t="shared" si="1"/>
        <v>1.2560397352775602E-3</v>
      </c>
    </row>
    <row r="70" spans="1:8" s="84" customFormat="1">
      <c r="A70" s="84" t="s">
        <v>425</v>
      </c>
      <c r="C70" s="76" t="s">
        <v>29</v>
      </c>
      <c r="D70" s="76" t="s">
        <v>331</v>
      </c>
      <c r="E70" s="77" t="s">
        <v>72</v>
      </c>
      <c r="F70" s="82">
        <v>13009187.76</v>
      </c>
      <c r="G70" s="82">
        <v>811763316.17352712</v>
      </c>
      <c r="H70" s="61">
        <f t="shared" ref="H70:H101" si="2">G70/$G$217</f>
        <v>1.0035129591946719E-2</v>
      </c>
    </row>
    <row r="71" spans="1:8" s="84" customFormat="1">
      <c r="A71" s="84" t="s">
        <v>426</v>
      </c>
      <c r="C71" s="78" t="s">
        <v>29</v>
      </c>
      <c r="D71" s="79" t="s">
        <v>679</v>
      </c>
      <c r="E71" s="80" t="s">
        <v>72</v>
      </c>
      <c r="F71" s="80">
        <v>6504551.5599999996</v>
      </c>
      <c r="G71" s="80">
        <v>405591979.91784334</v>
      </c>
      <c r="H71" s="62">
        <f t="shared" si="2"/>
        <v>5.0139837546683951E-3</v>
      </c>
    </row>
    <row r="72" spans="1:8" s="84" customFormat="1">
      <c r="A72" s="84" t="s">
        <v>427</v>
      </c>
      <c r="C72" s="76" t="s">
        <v>29</v>
      </c>
      <c r="D72" s="76" t="s">
        <v>680</v>
      </c>
      <c r="E72" s="77" t="s">
        <v>72</v>
      </c>
      <c r="F72" s="82">
        <v>2919447.5759999999</v>
      </c>
      <c r="G72" s="82">
        <v>181396336.60368812</v>
      </c>
      <c r="H72" s="61">
        <f t="shared" si="2"/>
        <v>2.2424464237963582E-3</v>
      </c>
    </row>
    <row r="73" spans="1:8" s="84" customFormat="1">
      <c r="A73" s="84" t="s">
        <v>428</v>
      </c>
      <c r="C73" s="78" t="s">
        <v>29</v>
      </c>
      <c r="D73" s="79" t="s">
        <v>265</v>
      </c>
      <c r="E73" s="80" t="s">
        <v>72</v>
      </c>
      <c r="F73" s="80">
        <v>6506710.04</v>
      </c>
      <c r="G73" s="80">
        <v>403701800.52458185</v>
      </c>
      <c r="H73" s="62">
        <f t="shared" si="2"/>
        <v>4.9906170974353256E-3</v>
      </c>
    </row>
    <row r="74" spans="1:8" s="84" customFormat="1">
      <c r="A74" s="84" t="s">
        <v>429</v>
      </c>
      <c r="C74" s="76" t="s">
        <v>29</v>
      </c>
      <c r="D74" s="76" t="s">
        <v>332</v>
      </c>
      <c r="E74" s="77" t="s">
        <v>72</v>
      </c>
      <c r="F74" s="82">
        <v>3252725.38</v>
      </c>
      <c r="G74" s="82">
        <v>201526570.67080855</v>
      </c>
      <c r="H74" s="61">
        <f t="shared" si="2"/>
        <v>2.4912991417683928E-3</v>
      </c>
    </row>
    <row r="75" spans="1:8" s="84" customFormat="1">
      <c r="A75" s="84" t="s">
        <v>430</v>
      </c>
      <c r="C75" s="78" t="s">
        <v>29</v>
      </c>
      <c r="D75" s="79" t="s">
        <v>266</v>
      </c>
      <c r="E75" s="80" t="s">
        <v>72</v>
      </c>
      <c r="F75" s="80">
        <v>3578457.6739999996</v>
      </c>
      <c r="G75" s="80">
        <v>221390442.07534283</v>
      </c>
      <c r="H75" s="62">
        <f t="shared" si="2"/>
        <v>2.7368590479266244E-3</v>
      </c>
    </row>
    <row r="76" spans="1:8" s="84" customFormat="1">
      <c r="A76" s="84" t="s">
        <v>431</v>
      </c>
      <c r="C76" s="76" t="s">
        <v>29</v>
      </c>
      <c r="D76" s="76" t="s">
        <v>267</v>
      </c>
      <c r="E76" s="77" t="s">
        <v>72</v>
      </c>
      <c r="F76" s="82">
        <v>9269799.9900000002</v>
      </c>
      <c r="G76" s="82">
        <v>572261946.29346049</v>
      </c>
      <c r="H76" s="61">
        <f t="shared" si="2"/>
        <v>7.074380767370045E-3</v>
      </c>
    </row>
    <row r="77" spans="1:8" s="84" customFormat="1">
      <c r="A77" s="84" t="s">
        <v>432</v>
      </c>
      <c r="C77" s="78" t="s">
        <v>29</v>
      </c>
      <c r="D77" s="79" t="s">
        <v>268</v>
      </c>
      <c r="E77" s="80" t="s">
        <v>72</v>
      </c>
      <c r="F77" s="80">
        <v>350265.54301199998</v>
      </c>
      <c r="G77" s="80">
        <v>21610702.715919673</v>
      </c>
      <c r="H77" s="62">
        <f t="shared" si="2"/>
        <v>2.6715447471751765E-4</v>
      </c>
    </row>
    <row r="78" spans="1:8" s="84" customFormat="1">
      <c r="A78" s="84" t="s">
        <v>433</v>
      </c>
      <c r="C78" s="76" t="s">
        <v>29</v>
      </c>
      <c r="D78" s="76" t="s">
        <v>269</v>
      </c>
      <c r="E78" s="77" t="s">
        <v>72</v>
      </c>
      <c r="F78" s="82">
        <v>972494.61</v>
      </c>
      <c r="G78" s="82">
        <v>59955690.382822238</v>
      </c>
      <c r="H78" s="61">
        <f t="shared" si="2"/>
        <v>7.4118047807624735E-4</v>
      </c>
    </row>
    <row r="79" spans="1:8" s="84" customFormat="1">
      <c r="A79" s="84" t="s">
        <v>434</v>
      </c>
      <c r="C79" s="78" t="s">
        <v>29</v>
      </c>
      <c r="D79" s="79" t="s">
        <v>270</v>
      </c>
      <c r="E79" s="80" t="s">
        <v>72</v>
      </c>
      <c r="F79" s="80">
        <v>7984714.2173939999</v>
      </c>
      <c r="G79" s="80">
        <v>509107108.57970059</v>
      </c>
      <c r="H79" s="62">
        <f t="shared" si="2"/>
        <v>6.2936519906579089E-3</v>
      </c>
    </row>
    <row r="80" spans="1:8" s="84" customFormat="1">
      <c r="A80" s="84" t="s">
        <v>435</v>
      </c>
      <c r="C80" s="76" t="s">
        <v>29</v>
      </c>
      <c r="D80" s="76" t="s">
        <v>681</v>
      </c>
      <c r="E80" s="77" t="s">
        <v>72</v>
      </c>
      <c r="F80" s="82">
        <v>7210273.4781179996</v>
      </c>
      <c r="G80" s="82">
        <v>457966085.03046525</v>
      </c>
      <c r="H80" s="61">
        <f t="shared" si="2"/>
        <v>5.6614396344744355E-3</v>
      </c>
    </row>
    <row r="81" spans="1:8" s="84" customFormat="1">
      <c r="A81" s="84" t="s">
        <v>436</v>
      </c>
      <c r="C81" s="78" t="s">
        <v>29</v>
      </c>
      <c r="D81" s="79" t="s">
        <v>682</v>
      </c>
      <c r="E81" s="80" t="s">
        <v>72</v>
      </c>
      <c r="F81" s="80">
        <v>1626140.53</v>
      </c>
      <c r="G81" s="80">
        <v>101581187.63591652</v>
      </c>
      <c r="H81" s="62">
        <f t="shared" si="2"/>
        <v>1.2557605914435895E-3</v>
      </c>
    </row>
    <row r="82" spans="1:8" s="84" customFormat="1">
      <c r="A82" s="84" t="s">
        <v>437</v>
      </c>
      <c r="C82" s="76" t="s">
        <v>29</v>
      </c>
      <c r="D82" s="76" t="s">
        <v>683</v>
      </c>
      <c r="E82" s="77" t="s">
        <v>72</v>
      </c>
      <c r="F82" s="82">
        <v>8827825.1313799992</v>
      </c>
      <c r="G82" s="82">
        <v>554031590.07549751</v>
      </c>
      <c r="H82" s="61">
        <f t="shared" si="2"/>
        <v>6.8490146002747297E-3</v>
      </c>
    </row>
    <row r="83" spans="1:8" s="84" customFormat="1">
      <c r="A83" s="84" t="s">
        <v>438</v>
      </c>
      <c r="C83" s="78" t="s">
        <v>29</v>
      </c>
      <c r="D83" s="79" t="s">
        <v>684</v>
      </c>
      <c r="E83" s="80" t="s">
        <v>72</v>
      </c>
      <c r="F83" s="80">
        <v>5408130.5756660001</v>
      </c>
      <c r="G83" s="80">
        <v>336481673.25444174</v>
      </c>
      <c r="H83" s="62">
        <f t="shared" si="2"/>
        <v>4.1596326529512529E-3</v>
      </c>
    </row>
    <row r="84" spans="1:8" s="84" customFormat="1">
      <c r="A84" s="84" t="s">
        <v>439</v>
      </c>
      <c r="C84" s="76" t="s">
        <v>29</v>
      </c>
      <c r="D84" s="76" t="s">
        <v>685</v>
      </c>
      <c r="E84" s="77" t="s">
        <v>72</v>
      </c>
      <c r="F84" s="82">
        <v>7856783.8559750002</v>
      </c>
      <c r="G84" s="82">
        <v>487501810.95305187</v>
      </c>
      <c r="H84" s="61">
        <f t="shared" si="2"/>
        <v>6.0265643343962259E-3</v>
      </c>
    </row>
    <row r="85" spans="1:8" s="84" customFormat="1">
      <c r="A85" s="84" t="s">
        <v>440</v>
      </c>
      <c r="C85" s="78" t="s">
        <v>29</v>
      </c>
      <c r="D85" s="79" t="s">
        <v>682</v>
      </c>
      <c r="E85" s="80" t="s">
        <v>72</v>
      </c>
      <c r="F85" s="80">
        <v>982031.06103300001</v>
      </c>
      <c r="G85" s="80">
        <v>60681575.951940939</v>
      </c>
      <c r="H85" s="62">
        <f t="shared" si="2"/>
        <v>7.5015397516572783E-4</v>
      </c>
    </row>
    <row r="86" spans="1:8" s="84" customFormat="1">
      <c r="A86" s="84" t="s">
        <v>441</v>
      </c>
      <c r="C86" s="76" t="s">
        <v>29</v>
      </c>
      <c r="D86" s="76" t="s">
        <v>273</v>
      </c>
      <c r="E86" s="77" t="s">
        <v>72</v>
      </c>
      <c r="F86" s="82">
        <v>8931714.4206540007</v>
      </c>
      <c r="G86" s="82">
        <v>570852261.31488049</v>
      </c>
      <c r="H86" s="61">
        <f t="shared" si="2"/>
        <v>7.0569540480763552E-3</v>
      </c>
    </row>
    <row r="87" spans="1:8" s="84" customFormat="1">
      <c r="A87" s="84" t="s">
        <v>442</v>
      </c>
      <c r="C87" s="78" t="s">
        <v>29</v>
      </c>
      <c r="D87" s="79" t="s">
        <v>313</v>
      </c>
      <c r="E87" s="80" t="s">
        <v>75</v>
      </c>
      <c r="F87" s="80">
        <v>286680000</v>
      </c>
      <c r="G87" s="80">
        <v>303716646.24657536</v>
      </c>
      <c r="H87" s="62">
        <f t="shared" si="2"/>
        <v>3.7545868895414573E-3</v>
      </c>
    </row>
    <row r="88" spans="1:8" s="84" customFormat="1">
      <c r="A88" s="84" t="s">
        <v>443</v>
      </c>
      <c r="C88" s="76" t="s">
        <v>29</v>
      </c>
      <c r="D88" s="76" t="s">
        <v>274</v>
      </c>
      <c r="E88" s="77" t="s">
        <v>72</v>
      </c>
      <c r="F88" s="82">
        <v>9516383.4612869993</v>
      </c>
      <c r="G88" s="82">
        <v>602846268.86705196</v>
      </c>
      <c r="H88" s="61">
        <f t="shared" si="2"/>
        <v>7.4524683630926916E-3</v>
      </c>
    </row>
    <row r="89" spans="1:8" s="84" customFormat="1">
      <c r="A89" s="84" t="s">
        <v>444</v>
      </c>
      <c r="C89" s="78" t="s">
        <v>29</v>
      </c>
      <c r="D89" s="79" t="s">
        <v>271</v>
      </c>
      <c r="E89" s="80" t="s">
        <v>75</v>
      </c>
      <c r="F89" s="80">
        <v>760740000</v>
      </c>
      <c r="G89" s="80">
        <v>758575834.24646902</v>
      </c>
      <c r="H89" s="62">
        <f t="shared" si="2"/>
        <v>9.3776186362616309E-3</v>
      </c>
    </row>
    <row r="90" spans="1:8" s="84" customFormat="1">
      <c r="A90" s="84" t="s">
        <v>445</v>
      </c>
      <c r="C90" s="76" t="s">
        <v>29</v>
      </c>
      <c r="D90" s="76" t="s">
        <v>275</v>
      </c>
      <c r="E90" s="77" t="s">
        <v>72</v>
      </c>
      <c r="F90" s="82">
        <v>5802183.2061000001</v>
      </c>
      <c r="G90" s="82">
        <v>363727182.4547264</v>
      </c>
      <c r="H90" s="61">
        <f t="shared" si="2"/>
        <v>4.4964453792422582E-3</v>
      </c>
    </row>
    <row r="91" spans="1:8" s="84" customFormat="1">
      <c r="A91" s="84" t="s">
        <v>446</v>
      </c>
      <c r="C91" s="78" t="s">
        <v>29</v>
      </c>
      <c r="D91" s="79" t="s">
        <v>272</v>
      </c>
      <c r="E91" s="80" t="s">
        <v>72</v>
      </c>
      <c r="F91" s="80">
        <v>2013360.6065219999</v>
      </c>
      <c r="G91" s="80">
        <v>125065839.07291043</v>
      </c>
      <c r="H91" s="62">
        <f t="shared" si="2"/>
        <v>1.54608107759568E-3</v>
      </c>
    </row>
    <row r="92" spans="1:8">
      <c r="A92" s="70" t="s">
        <v>447</v>
      </c>
      <c r="C92" s="76" t="s">
        <v>29</v>
      </c>
      <c r="D92" s="76" t="s">
        <v>314</v>
      </c>
      <c r="E92" s="77" t="s">
        <v>75</v>
      </c>
      <c r="F92" s="82">
        <v>1679750000</v>
      </c>
      <c r="G92" s="82">
        <v>1694423368.356766</v>
      </c>
      <c r="H92" s="61">
        <f t="shared" si="2"/>
        <v>2.0946694370515506E-2</v>
      </c>
    </row>
    <row r="93" spans="1:8">
      <c r="A93" s="70" t="s">
        <v>448</v>
      </c>
      <c r="C93" s="78" t="s">
        <v>29</v>
      </c>
      <c r="D93" s="79" t="s">
        <v>686</v>
      </c>
      <c r="E93" s="80" t="s">
        <v>72</v>
      </c>
      <c r="F93" s="80">
        <v>3696994.1455379999</v>
      </c>
      <c r="G93" s="80">
        <v>228899026.47924715</v>
      </c>
      <c r="H93" s="62">
        <f t="shared" si="2"/>
        <v>2.8296811994626548E-3</v>
      </c>
    </row>
    <row r="94" spans="1:8">
      <c r="A94" s="70" t="s">
        <v>449</v>
      </c>
      <c r="C94" s="76" t="s">
        <v>29</v>
      </c>
      <c r="D94" s="76" t="s">
        <v>687</v>
      </c>
      <c r="E94" s="77" t="s">
        <v>450</v>
      </c>
      <c r="F94" s="82">
        <v>1138330000</v>
      </c>
      <c r="G94" s="82">
        <v>1147888995.6516249</v>
      </c>
      <c r="H94" s="61">
        <f t="shared" si="2"/>
        <v>1.419036140094708E-2</v>
      </c>
    </row>
    <row r="95" spans="1:8">
      <c r="A95" s="70" t="s">
        <v>451</v>
      </c>
      <c r="C95" s="78" t="s">
        <v>29</v>
      </c>
      <c r="D95" s="79" t="s">
        <v>688</v>
      </c>
      <c r="E95" s="80" t="s">
        <v>72</v>
      </c>
      <c r="F95" s="80">
        <v>2960905.7269808762</v>
      </c>
      <c r="G95" s="80">
        <v>188774198.5575383</v>
      </c>
      <c r="H95" s="62">
        <f t="shared" si="2"/>
        <v>2.3336525664530349E-3</v>
      </c>
    </row>
    <row r="96" spans="1:8">
      <c r="A96" s="70" t="s">
        <v>452</v>
      </c>
      <c r="C96" s="76" t="s">
        <v>29</v>
      </c>
      <c r="D96" s="76" t="s">
        <v>689</v>
      </c>
      <c r="E96" s="77" t="s">
        <v>450</v>
      </c>
      <c r="F96" s="82">
        <v>388050000</v>
      </c>
      <c r="G96" s="82">
        <v>396084229.72602737</v>
      </c>
      <c r="H96" s="61">
        <f t="shared" si="2"/>
        <v>4.8964476411218032E-3</v>
      </c>
    </row>
    <row r="97" spans="1:8">
      <c r="A97" s="70" t="s">
        <v>453</v>
      </c>
      <c r="C97" s="78" t="s">
        <v>29</v>
      </c>
      <c r="D97" s="79" t="s">
        <v>690</v>
      </c>
      <c r="E97" s="80" t="s">
        <v>72</v>
      </c>
      <c r="F97" s="80">
        <v>7780045.1519999998</v>
      </c>
      <c r="G97" s="80">
        <v>491279498.51511109</v>
      </c>
      <c r="H97" s="62">
        <f t="shared" si="2"/>
        <v>6.0732646268187107E-3</v>
      </c>
    </row>
    <row r="98" spans="1:8">
      <c r="A98" s="70" t="s">
        <v>454</v>
      </c>
      <c r="C98" s="76" t="s">
        <v>29</v>
      </c>
      <c r="D98" s="76" t="s">
        <v>691</v>
      </c>
      <c r="E98" s="77" t="s">
        <v>72</v>
      </c>
      <c r="F98" s="82">
        <v>64730.077230000003</v>
      </c>
      <c r="G98" s="82">
        <v>3985080.4524056381</v>
      </c>
      <c r="H98" s="61">
        <f t="shared" si="2"/>
        <v>4.9264111813689765E-5</v>
      </c>
    </row>
    <row r="99" spans="1:8">
      <c r="A99" s="70" t="s">
        <v>455</v>
      </c>
      <c r="C99" s="78" t="s">
        <v>29</v>
      </c>
      <c r="D99" s="79" t="s">
        <v>692</v>
      </c>
      <c r="E99" s="80" t="s">
        <v>72</v>
      </c>
      <c r="F99" s="80">
        <v>8037727.3336890005</v>
      </c>
      <c r="G99" s="80">
        <v>502338290.00198406</v>
      </c>
      <c r="H99" s="62">
        <f t="shared" si="2"/>
        <v>6.2099749258553881E-3</v>
      </c>
    </row>
    <row r="100" spans="1:8">
      <c r="A100" s="70" t="s">
        <v>456</v>
      </c>
      <c r="C100" s="76" t="s">
        <v>29</v>
      </c>
      <c r="D100" s="76" t="s">
        <v>693</v>
      </c>
      <c r="E100" s="77" t="s">
        <v>450</v>
      </c>
      <c r="F100" s="82">
        <v>1220000000</v>
      </c>
      <c r="G100" s="82">
        <v>1225219808.6887801</v>
      </c>
      <c r="H100" s="61">
        <f t="shared" si="2"/>
        <v>1.5146335531357979E-2</v>
      </c>
    </row>
    <row r="101" spans="1:8">
      <c r="A101" s="70" t="s">
        <v>457</v>
      </c>
      <c r="C101" s="78" t="s">
        <v>29</v>
      </c>
      <c r="D101" s="79" t="s">
        <v>694</v>
      </c>
      <c r="E101" s="80" t="s">
        <v>450</v>
      </c>
      <c r="F101" s="80">
        <v>326000000</v>
      </c>
      <c r="G101" s="80">
        <v>333254933.91413301</v>
      </c>
      <c r="H101" s="62">
        <f t="shared" si="2"/>
        <v>4.1197432581063778E-3</v>
      </c>
    </row>
    <row r="102" spans="1:8">
      <c r="A102" s="70" t="s">
        <v>458</v>
      </c>
      <c r="C102" s="76" t="s">
        <v>29</v>
      </c>
      <c r="D102" s="76" t="s">
        <v>695</v>
      </c>
      <c r="E102" s="77" t="s">
        <v>450</v>
      </c>
      <c r="F102" s="82">
        <v>1100000000</v>
      </c>
      <c r="G102" s="82">
        <v>1119518706.7149012</v>
      </c>
      <c r="H102" s="61">
        <f t="shared" ref="H102:H127" si="3">G102/$G$217</f>
        <v>1.3839643993091049E-2</v>
      </c>
    </row>
    <row r="103" spans="1:8">
      <c r="A103" s="70" t="s">
        <v>459</v>
      </c>
      <c r="C103" s="78" t="s">
        <v>29</v>
      </c>
      <c r="D103" s="79" t="s">
        <v>696</v>
      </c>
      <c r="E103" s="80" t="s">
        <v>450</v>
      </c>
      <c r="F103" s="80">
        <v>650000000</v>
      </c>
      <c r="G103" s="80">
        <v>658729533.50433612</v>
      </c>
      <c r="H103" s="62">
        <f t="shared" si="3"/>
        <v>8.143304954846638E-3</v>
      </c>
    </row>
    <row r="104" spans="1:8">
      <c r="A104" s="70" t="s">
        <v>460</v>
      </c>
      <c r="C104" s="76" t="s">
        <v>29</v>
      </c>
      <c r="D104" s="76" t="s">
        <v>697</v>
      </c>
      <c r="E104" s="77" t="s">
        <v>450</v>
      </c>
      <c r="F104" s="82">
        <v>400000000</v>
      </c>
      <c r="G104" s="82">
        <v>404054794.52054793</v>
      </c>
      <c r="H104" s="61">
        <f t="shared" si="3"/>
        <v>4.9949808576892343E-3</v>
      </c>
    </row>
    <row r="105" spans="1:8">
      <c r="A105" s="70" t="s">
        <v>461</v>
      </c>
      <c r="C105" s="78" t="s">
        <v>29</v>
      </c>
      <c r="D105" s="79" t="s">
        <v>698</v>
      </c>
      <c r="E105" s="80" t="s">
        <v>450</v>
      </c>
      <c r="F105" s="80">
        <v>500000000</v>
      </c>
      <c r="G105" s="80">
        <v>503630136.98630136</v>
      </c>
      <c r="H105" s="62">
        <f t="shared" si="3"/>
        <v>6.2259449156816075E-3</v>
      </c>
    </row>
    <row r="106" spans="1:8">
      <c r="A106" s="70" t="s">
        <v>462</v>
      </c>
      <c r="C106" s="76" t="s">
        <v>29</v>
      </c>
      <c r="D106" s="76" t="s">
        <v>699</v>
      </c>
      <c r="E106" s="77" t="s">
        <v>450</v>
      </c>
      <c r="F106" s="82">
        <v>500000000</v>
      </c>
      <c r="G106" s="82">
        <v>502649636.87353176</v>
      </c>
      <c r="H106" s="61">
        <f t="shared" si="3"/>
        <v>6.2138238386379415E-3</v>
      </c>
    </row>
    <row r="107" spans="1:8">
      <c r="A107" s="70" t="s">
        <v>463</v>
      </c>
      <c r="C107" s="78" t="s">
        <v>29</v>
      </c>
      <c r="D107" s="79" t="s">
        <v>108</v>
      </c>
      <c r="E107" s="80" t="s">
        <v>450</v>
      </c>
      <c r="F107" s="80">
        <v>280000000</v>
      </c>
      <c r="G107" s="80">
        <v>286733077.81150126</v>
      </c>
      <c r="H107" s="62">
        <f t="shared" si="3"/>
        <v>3.5446336842364372E-3</v>
      </c>
    </row>
    <row r="108" spans="1:8">
      <c r="A108" s="70" t="s">
        <v>464</v>
      </c>
      <c r="C108" s="76" t="s">
        <v>29</v>
      </c>
      <c r="D108" s="76" t="s">
        <v>109</v>
      </c>
      <c r="E108" s="77" t="s">
        <v>450</v>
      </c>
      <c r="F108" s="82">
        <v>450000000</v>
      </c>
      <c r="G108" s="82">
        <v>458866604.49408102</v>
      </c>
      <c r="H108" s="61">
        <f t="shared" si="3"/>
        <v>5.672571979749721E-3</v>
      </c>
    </row>
    <row r="109" spans="1:8">
      <c r="A109" s="70" t="s">
        <v>465</v>
      </c>
      <c r="C109" s="78" t="s">
        <v>29</v>
      </c>
      <c r="D109" s="79" t="s">
        <v>700</v>
      </c>
      <c r="E109" s="80" t="s">
        <v>450</v>
      </c>
      <c r="F109" s="80">
        <v>250000000</v>
      </c>
      <c r="G109" s="80">
        <v>254987157.94798499</v>
      </c>
      <c r="H109" s="62">
        <f t="shared" si="3"/>
        <v>3.152186263296513E-3</v>
      </c>
    </row>
    <row r="110" spans="1:8">
      <c r="A110" s="70" t="s">
        <v>466</v>
      </c>
      <c r="C110" s="76" t="s">
        <v>29</v>
      </c>
      <c r="D110" s="76" t="s">
        <v>701</v>
      </c>
      <c r="E110" s="77" t="s">
        <v>72</v>
      </c>
      <c r="F110" s="82">
        <v>3241759.0432920712</v>
      </c>
      <c r="G110" s="82">
        <v>203117706.32127899</v>
      </c>
      <c r="H110" s="61">
        <f t="shared" si="3"/>
        <v>2.5109689791861555E-3</v>
      </c>
    </row>
    <row r="111" spans="1:8">
      <c r="A111" s="70" t="s">
        <v>467</v>
      </c>
      <c r="C111" s="78" t="s">
        <v>29</v>
      </c>
      <c r="D111" s="79" t="s">
        <v>702</v>
      </c>
      <c r="E111" s="80" t="s">
        <v>72</v>
      </c>
      <c r="F111" s="80">
        <v>6504593.8799999999</v>
      </c>
      <c r="G111" s="80">
        <v>406469884.40226001</v>
      </c>
      <c r="H111" s="62">
        <f t="shared" si="3"/>
        <v>5.0248365304651635E-3</v>
      </c>
    </row>
    <row r="112" spans="1:8">
      <c r="A112" s="70" t="s">
        <v>468</v>
      </c>
      <c r="C112" s="76" t="s">
        <v>29</v>
      </c>
      <c r="D112" s="76" t="s">
        <v>110</v>
      </c>
      <c r="E112" s="77" t="s">
        <v>450</v>
      </c>
      <c r="F112" s="82">
        <v>1250000000</v>
      </c>
      <c r="G112" s="82">
        <v>1318004145.0657792</v>
      </c>
      <c r="H112" s="61">
        <f t="shared" si="3"/>
        <v>1.6293348239489427E-2</v>
      </c>
    </row>
    <row r="113" spans="1:17">
      <c r="A113" s="70" t="s">
        <v>469</v>
      </c>
      <c r="C113" s="78" t="s">
        <v>29</v>
      </c>
      <c r="D113" s="79" t="s">
        <v>703</v>
      </c>
      <c r="E113" s="80" t="s">
        <v>450</v>
      </c>
      <c r="F113" s="80">
        <v>350000000</v>
      </c>
      <c r="G113" s="80">
        <v>366001998.81566978</v>
      </c>
      <c r="H113" s="62">
        <f t="shared" si="3"/>
        <v>4.5245669714910359E-3</v>
      </c>
      <c r="P113" s="99"/>
      <c r="Q113" s="99"/>
    </row>
    <row r="114" spans="1:17">
      <c r="A114" s="70" t="s">
        <v>470</v>
      </c>
      <c r="C114" s="76" t="s">
        <v>29</v>
      </c>
      <c r="D114" s="76" t="s">
        <v>704</v>
      </c>
      <c r="E114" s="77" t="s">
        <v>450</v>
      </c>
      <c r="F114" s="82">
        <v>1500000000</v>
      </c>
      <c r="G114" s="82">
        <v>1562563366.356885</v>
      </c>
      <c r="H114" s="61">
        <f t="shared" si="3"/>
        <v>1.9316622917791348E-2</v>
      </c>
      <c r="P114" s="99"/>
      <c r="Q114" s="99"/>
    </row>
    <row r="115" spans="1:17">
      <c r="A115" s="70" t="s">
        <v>471</v>
      </c>
      <c r="C115" s="78" t="s">
        <v>29</v>
      </c>
      <c r="D115" s="79" t="s">
        <v>111</v>
      </c>
      <c r="E115" s="80" t="s">
        <v>450</v>
      </c>
      <c r="F115" s="80">
        <v>150000000</v>
      </c>
      <c r="G115" s="80">
        <v>150057809.9332253</v>
      </c>
      <c r="H115" s="62">
        <f t="shared" si="3"/>
        <v>1.8550352534552406E-3</v>
      </c>
      <c r="P115" s="99"/>
      <c r="Q115" s="99"/>
    </row>
    <row r="116" spans="1:17">
      <c r="A116" s="70" t="s">
        <v>472</v>
      </c>
      <c r="C116" s="76" t="s">
        <v>29</v>
      </c>
      <c r="D116" s="76" t="s">
        <v>705</v>
      </c>
      <c r="E116" s="77" t="s">
        <v>450</v>
      </c>
      <c r="F116" s="82">
        <v>300000000</v>
      </c>
      <c r="G116" s="82">
        <v>315674399.56977177</v>
      </c>
      <c r="H116" s="61">
        <f t="shared" si="3"/>
        <v>3.9024102782509269E-3</v>
      </c>
      <c r="P116" s="99"/>
      <c r="Q116" s="99"/>
    </row>
    <row r="117" spans="1:17">
      <c r="C117" s="78" t="s">
        <v>29</v>
      </c>
      <c r="D117" s="79" t="s">
        <v>706</v>
      </c>
      <c r="E117" s="80" t="s">
        <v>450</v>
      </c>
      <c r="F117" s="80">
        <v>450000000</v>
      </c>
      <c r="G117" s="80">
        <v>459485983.51728052</v>
      </c>
      <c r="H117" s="62">
        <f t="shared" si="3"/>
        <v>5.6802288282922732E-3</v>
      </c>
      <c r="P117" s="99"/>
      <c r="Q117" s="99"/>
    </row>
    <row r="118" spans="1:17">
      <c r="C118" s="76" t="s">
        <v>29</v>
      </c>
      <c r="D118" s="76" t="s">
        <v>707</v>
      </c>
      <c r="E118" s="77" t="s">
        <v>450</v>
      </c>
      <c r="F118" s="82">
        <v>700000000</v>
      </c>
      <c r="G118" s="82">
        <v>709996157.91189766</v>
      </c>
      <c r="H118" s="61">
        <f t="shared" si="3"/>
        <v>8.7770700060891878E-3</v>
      </c>
      <c r="P118" s="99"/>
      <c r="Q118" s="99"/>
    </row>
    <row r="119" spans="1:17">
      <c r="C119" s="78" t="s">
        <v>29</v>
      </c>
      <c r="D119" s="79" t="s">
        <v>708</v>
      </c>
      <c r="E119" s="80" t="s">
        <v>450</v>
      </c>
      <c r="F119" s="80">
        <v>700000000</v>
      </c>
      <c r="G119" s="80">
        <v>1270918542.1725235</v>
      </c>
      <c r="H119" s="62">
        <f t="shared" si="3"/>
        <v>1.5711269550375866E-2</v>
      </c>
      <c r="P119" s="99"/>
      <c r="Q119" s="99"/>
    </row>
    <row r="120" spans="1:17">
      <c r="C120" s="76" t="s">
        <v>29</v>
      </c>
      <c r="D120" s="76" t="s">
        <v>708</v>
      </c>
      <c r="E120" s="77" t="s">
        <v>450</v>
      </c>
      <c r="F120" s="82">
        <v>100000000</v>
      </c>
      <c r="G120" s="82">
        <v>101148133.73788844</v>
      </c>
      <c r="H120" s="61">
        <f t="shared" si="3"/>
        <v>1.2504071196859665E-3</v>
      </c>
    </row>
    <row r="121" spans="1:17">
      <c r="C121" s="78" t="s">
        <v>29</v>
      </c>
      <c r="D121" s="79" t="s">
        <v>709</v>
      </c>
      <c r="E121" s="80" t="s">
        <v>450</v>
      </c>
      <c r="F121" s="80">
        <v>40000000</v>
      </c>
      <c r="G121" s="80">
        <v>402634749.61107731</v>
      </c>
      <c r="H121" s="62">
        <f t="shared" si="3"/>
        <v>4.9774260675071709E-3</v>
      </c>
    </row>
    <row r="122" spans="1:17">
      <c r="A122" s="70" t="s">
        <v>473</v>
      </c>
      <c r="C122" s="76" t="s">
        <v>29</v>
      </c>
      <c r="D122" s="76" t="s">
        <v>710</v>
      </c>
      <c r="E122" s="77" t="s">
        <v>450</v>
      </c>
      <c r="F122" s="82">
        <v>500000000</v>
      </c>
      <c r="G122" s="82">
        <v>524885134.06330812</v>
      </c>
      <c r="H122" s="61">
        <f t="shared" si="3"/>
        <v>6.4887021084427251E-3</v>
      </c>
    </row>
    <row r="123" spans="1:17">
      <c r="A123" s="70" t="s">
        <v>474</v>
      </c>
      <c r="C123" s="78" t="s">
        <v>29</v>
      </c>
      <c r="D123" s="79" t="s">
        <v>711</v>
      </c>
      <c r="E123" s="80" t="s">
        <v>450</v>
      </c>
      <c r="F123" s="80">
        <v>550000000</v>
      </c>
      <c r="G123" s="80">
        <v>576840378.47543919</v>
      </c>
      <c r="H123" s="62">
        <f t="shared" si="3"/>
        <v>7.1309799747482135E-3</v>
      </c>
      <c r="K123" s="85"/>
    </row>
    <row r="124" spans="1:17">
      <c r="A124" s="70" t="s">
        <v>475</v>
      </c>
      <c r="C124" s="76" t="s">
        <v>29</v>
      </c>
      <c r="D124" s="76" t="s">
        <v>712</v>
      </c>
      <c r="E124" s="77" t="s">
        <v>450</v>
      </c>
      <c r="F124" s="82">
        <v>550000000</v>
      </c>
      <c r="G124" s="82">
        <v>574411059.10102284</v>
      </c>
      <c r="H124" s="61">
        <f t="shared" si="3"/>
        <v>7.100948395029374E-3</v>
      </c>
    </row>
    <row r="125" spans="1:17">
      <c r="A125" s="70" t="s">
        <v>476</v>
      </c>
      <c r="C125" s="78" t="s">
        <v>29</v>
      </c>
      <c r="D125" s="79" t="s">
        <v>713</v>
      </c>
      <c r="E125" s="80" t="s">
        <v>450</v>
      </c>
      <c r="F125" s="80">
        <v>250000000</v>
      </c>
      <c r="G125" s="80">
        <v>259381907.16068184</v>
      </c>
      <c r="H125" s="62">
        <f t="shared" si="3"/>
        <v>3.2065147565837004E-3</v>
      </c>
    </row>
    <row r="126" spans="1:17">
      <c r="A126" s="70" t="s">
        <v>477</v>
      </c>
      <c r="C126" s="76" t="s">
        <v>29</v>
      </c>
      <c r="D126" s="76" t="s">
        <v>714</v>
      </c>
      <c r="E126" s="77" t="s">
        <v>72</v>
      </c>
      <c r="F126" s="82">
        <v>6504593.8799999999</v>
      </c>
      <c r="G126" s="82">
        <v>413441556.3575241</v>
      </c>
      <c r="H126" s="61">
        <f t="shared" si="3"/>
        <v>5.1110212965782701E-3</v>
      </c>
    </row>
    <row r="127" spans="1:17">
      <c r="A127" s="70" t="s">
        <v>478</v>
      </c>
      <c r="C127" s="78" t="s">
        <v>29</v>
      </c>
      <c r="D127" s="79" t="s">
        <v>715</v>
      </c>
      <c r="E127" s="80" t="s">
        <v>72</v>
      </c>
      <c r="F127" s="80">
        <v>8130874.5499999998</v>
      </c>
      <c r="G127" s="80">
        <v>515254993.61465925</v>
      </c>
      <c r="H127" s="62">
        <f t="shared" si="3"/>
        <v>6.3696529897336197E-3</v>
      </c>
    </row>
    <row r="128" spans="1:17">
      <c r="C128" s="181" t="s">
        <v>68</v>
      </c>
      <c r="D128" s="182"/>
      <c r="E128" s="88"/>
      <c r="F128" s="89"/>
      <c r="G128" s="90">
        <f>SUM(G6:G127)</f>
        <v>51911669716.68306</v>
      </c>
      <c r="H128" s="64">
        <f>SUM(H6:H127)</f>
        <v>0.64173918993635726</v>
      </c>
      <c r="M128" s="85"/>
    </row>
    <row r="129" spans="3:8">
      <c r="C129" s="91"/>
      <c r="D129" s="92"/>
      <c r="E129" s="92"/>
      <c r="F129" s="92"/>
      <c r="G129" s="93"/>
      <c r="H129" s="93"/>
    </row>
    <row r="130" spans="3:8">
      <c r="C130" s="180" t="s">
        <v>38</v>
      </c>
      <c r="D130" s="180"/>
      <c r="E130" s="180"/>
      <c r="F130" s="180"/>
      <c r="G130" s="180"/>
      <c r="H130" s="180"/>
    </row>
    <row r="131" spans="3:8" ht="22.5">
      <c r="C131" s="135" t="s">
        <v>716</v>
      </c>
      <c r="D131" s="81" t="s">
        <v>717</v>
      </c>
      <c r="E131" s="82" t="s">
        <v>75</v>
      </c>
      <c r="F131" s="82">
        <v>449000000</v>
      </c>
      <c r="G131" s="82">
        <v>449040594.52054793</v>
      </c>
      <c r="H131" s="122">
        <f>SUM(G131:G131)/G217</f>
        <v>5.5511014950757288E-3</v>
      </c>
    </row>
    <row r="132" spans="3:8" ht="22.5">
      <c r="C132" s="78" t="s">
        <v>58</v>
      </c>
      <c r="D132" s="79" t="s">
        <v>718</v>
      </c>
      <c r="E132" s="80" t="s">
        <v>75</v>
      </c>
      <c r="F132" s="80">
        <v>249000000</v>
      </c>
      <c r="G132" s="80">
        <v>249519320.5479452</v>
      </c>
      <c r="H132" s="62">
        <f>SUM(G132:G132)/G217</f>
        <v>3.0845921064728962E-3</v>
      </c>
    </row>
    <row r="133" spans="3:8" ht="11.25" customHeight="1">
      <c r="C133" s="76" t="s">
        <v>479</v>
      </c>
      <c r="D133" s="76" t="s">
        <v>719</v>
      </c>
      <c r="E133" s="77" t="s">
        <v>75</v>
      </c>
      <c r="F133" s="82">
        <v>399500000</v>
      </c>
      <c r="G133" s="82">
        <v>399536119.17808217</v>
      </c>
      <c r="H133" s="61">
        <f>SUM(G133:G133)/G217</f>
        <v>4.9391203725673806E-3</v>
      </c>
    </row>
    <row r="134" spans="3:8">
      <c r="C134" s="181" t="s">
        <v>69</v>
      </c>
      <c r="D134" s="182"/>
      <c r="E134" s="88"/>
      <c r="F134" s="88"/>
      <c r="G134" s="90">
        <f>SUM(G131:G133)</f>
        <v>1098096034.2465754</v>
      </c>
      <c r="H134" s="64">
        <f>SUM(H131:H133)</f>
        <v>1.3574813974116005E-2</v>
      </c>
    </row>
    <row r="135" spans="3:8">
      <c r="C135" s="86"/>
      <c r="D135" s="87"/>
      <c r="E135" s="88"/>
      <c r="F135" s="88"/>
      <c r="G135" s="89"/>
      <c r="H135" s="89"/>
    </row>
    <row r="136" spans="3:8">
      <c r="C136" s="180" t="s">
        <v>42</v>
      </c>
      <c r="D136" s="180"/>
      <c r="E136" s="180"/>
      <c r="F136" s="180"/>
      <c r="G136" s="180"/>
      <c r="H136" s="180"/>
    </row>
    <row r="137" spans="3:8" ht="20.45" customHeight="1">
      <c r="C137" s="81" t="s">
        <v>224</v>
      </c>
      <c r="D137" s="81" t="s">
        <v>92</v>
      </c>
      <c r="E137" s="82" t="s">
        <v>75</v>
      </c>
      <c r="F137" s="82">
        <v>27793</v>
      </c>
      <c r="G137" s="82">
        <v>694731059.65999997</v>
      </c>
      <c r="H137" s="61">
        <f t="shared" ref="H137:H144" si="4">G137/$G$217</f>
        <v>8.5883607651817736E-3</v>
      </c>
    </row>
    <row r="138" spans="3:8">
      <c r="C138" s="79" t="s">
        <v>336</v>
      </c>
      <c r="D138" s="79" t="s">
        <v>92</v>
      </c>
      <c r="E138" s="80" t="s">
        <v>75</v>
      </c>
      <c r="F138" s="80">
        <v>10697</v>
      </c>
      <c r="G138" s="80">
        <v>24603100</v>
      </c>
      <c r="H138" s="62">
        <f t="shared" si="4"/>
        <v>3.0414690088169318E-4</v>
      </c>
    </row>
    <row r="139" spans="3:8">
      <c r="C139" s="81" t="s">
        <v>337</v>
      </c>
      <c r="D139" s="81" t="s">
        <v>92</v>
      </c>
      <c r="E139" s="82" t="s">
        <v>75</v>
      </c>
      <c r="F139" s="82">
        <v>561</v>
      </c>
      <c r="G139" s="82">
        <v>29733000</v>
      </c>
      <c r="H139" s="61">
        <f t="shared" si="4"/>
        <v>3.6756342915792659E-4</v>
      </c>
    </row>
    <row r="140" spans="3:8" ht="22.5">
      <c r="C140" s="79" t="s">
        <v>339</v>
      </c>
      <c r="D140" s="79" t="s">
        <v>92</v>
      </c>
      <c r="E140" s="80" t="s">
        <v>75</v>
      </c>
      <c r="F140" s="80">
        <v>1843</v>
      </c>
      <c r="G140" s="80">
        <v>23037500</v>
      </c>
      <c r="H140" s="62">
        <f t="shared" si="4"/>
        <v>2.847927386817924E-4</v>
      </c>
    </row>
    <row r="141" spans="3:8">
      <c r="C141" s="81" t="s">
        <v>340</v>
      </c>
      <c r="D141" s="81" t="s">
        <v>92</v>
      </c>
      <c r="E141" s="82" t="s">
        <v>75</v>
      </c>
      <c r="F141" s="82">
        <v>16913</v>
      </c>
      <c r="G141" s="82">
        <v>274836250</v>
      </c>
      <c r="H141" s="61">
        <f t="shared" si="4"/>
        <v>3.3975634650692901E-3</v>
      </c>
    </row>
    <row r="142" spans="3:8" ht="33.75">
      <c r="C142" s="79" t="s">
        <v>338</v>
      </c>
      <c r="D142" s="79" t="s">
        <v>92</v>
      </c>
      <c r="E142" s="80" t="s">
        <v>75</v>
      </c>
      <c r="F142" s="80">
        <v>839693</v>
      </c>
      <c r="G142" s="80">
        <v>386258780</v>
      </c>
      <c r="H142" s="62">
        <f t="shared" si="4"/>
        <v>4.7749840823044145E-3</v>
      </c>
    </row>
    <row r="143" spans="3:8" ht="33.75">
      <c r="C143" s="81" t="s">
        <v>280</v>
      </c>
      <c r="D143" s="81" t="s">
        <v>92</v>
      </c>
      <c r="E143" s="82" t="s">
        <v>75</v>
      </c>
      <c r="F143" s="82">
        <v>3906</v>
      </c>
      <c r="G143" s="82">
        <v>140619906</v>
      </c>
      <c r="H143" s="61">
        <f t="shared" si="4"/>
        <v>1.7383625889491573E-3</v>
      </c>
    </row>
    <row r="144" spans="3:8" ht="33.75">
      <c r="C144" s="79" t="s">
        <v>341</v>
      </c>
      <c r="D144" s="79" t="s">
        <v>92</v>
      </c>
      <c r="E144" s="80" t="s">
        <v>75</v>
      </c>
      <c r="F144" s="80">
        <v>19435</v>
      </c>
      <c r="G144" s="80">
        <v>143819000</v>
      </c>
      <c r="H144" s="62">
        <f t="shared" si="4"/>
        <v>1.7779102283006706E-3</v>
      </c>
    </row>
    <row r="145" spans="3:8">
      <c r="C145" s="181" t="s">
        <v>46</v>
      </c>
      <c r="D145" s="182"/>
      <c r="E145" s="88"/>
      <c r="F145" s="88"/>
      <c r="G145" s="90">
        <f>SUM(G137:G144)</f>
        <v>1717638595.6599998</v>
      </c>
      <c r="H145" s="64">
        <f>SUM(H137:H144)</f>
        <v>2.1233684198526715E-2</v>
      </c>
    </row>
    <row r="146" spans="3:8">
      <c r="C146" s="86"/>
      <c r="D146" s="87"/>
      <c r="E146" s="88"/>
      <c r="F146" s="88"/>
      <c r="G146" s="89"/>
      <c r="H146" s="89"/>
    </row>
    <row r="147" spans="3:8">
      <c r="C147" s="180" t="s">
        <v>43</v>
      </c>
      <c r="D147" s="180"/>
      <c r="E147" s="180"/>
      <c r="F147" s="180"/>
      <c r="G147" s="180"/>
      <c r="H147" s="180"/>
    </row>
    <row r="148" spans="3:8" ht="31.9" customHeight="1">
      <c r="C148" s="81" t="s">
        <v>480</v>
      </c>
      <c r="D148" s="81" t="s">
        <v>52</v>
      </c>
      <c r="E148" s="82" t="s">
        <v>75</v>
      </c>
      <c r="F148" s="82">
        <v>2237.7106999999378</v>
      </c>
      <c r="G148" s="82">
        <v>301688.82788720162</v>
      </c>
      <c r="H148" s="61">
        <f>G148/$G$217</f>
        <v>3.7295187205076965E-6</v>
      </c>
    </row>
    <row r="149" spans="3:8" ht="22.5">
      <c r="C149" s="79" t="s">
        <v>113</v>
      </c>
      <c r="D149" s="79" t="s">
        <v>52</v>
      </c>
      <c r="E149" s="80" t="s">
        <v>75</v>
      </c>
      <c r="F149" s="80">
        <v>404.71919999993406</v>
      </c>
      <c r="G149" s="80">
        <v>49731.328689111899</v>
      </c>
      <c r="H149" s="62">
        <f>G149/$G$217</f>
        <v>6.1478551473278651E-7</v>
      </c>
    </row>
    <row r="150" spans="3:8" ht="28.5" customHeight="1">
      <c r="C150" s="81" t="s">
        <v>481</v>
      </c>
      <c r="D150" s="81" t="s">
        <v>52</v>
      </c>
      <c r="E150" s="82" t="s">
        <v>75</v>
      </c>
      <c r="F150" s="82">
        <v>3564.1634999997914</v>
      </c>
      <c r="G150" s="82">
        <v>513502.22284991993</v>
      </c>
      <c r="H150" s="61">
        <f>G150/$G$217</f>
        <v>6.3479849968363225E-6</v>
      </c>
    </row>
    <row r="151" spans="3:8" ht="28.5" customHeight="1">
      <c r="C151" s="79" t="s">
        <v>720</v>
      </c>
      <c r="D151" s="79" t="s">
        <v>52</v>
      </c>
      <c r="E151" s="80" t="s">
        <v>75</v>
      </c>
      <c r="F151" s="80">
        <v>159211.32560000007</v>
      </c>
      <c r="G151" s="80">
        <v>17597389.001579605</v>
      </c>
      <c r="H151" s="62">
        <f>G151/$G$217</f>
        <v>2.1754133944259179E-4</v>
      </c>
    </row>
    <row r="152" spans="3:8">
      <c r="C152" s="183" t="s">
        <v>44</v>
      </c>
      <c r="D152" s="184"/>
      <c r="E152" s="92"/>
      <c r="F152" s="92"/>
      <c r="G152" s="94">
        <f>SUM(G148:G151)</f>
        <v>18462311.381005839</v>
      </c>
      <c r="H152" s="95">
        <f>SUM(H148:H151)</f>
        <v>2.2823362867466858E-4</v>
      </c>
    </row>
    <row r="153" spans="3:8">
      <c r="C153" s="185" t="s">
        <v>45</v>
      </c>
      <c r="D153" s="185"/>
      <c r="E153" s="96"/>
      <c r="F153" s="96"/>
      <c r="G153" s="97">
        <f>G128+G134+G145+G152</f>
        <v>54745866657.970634</v>
      </c>
      <c r="H153" s="98">
        <f>H128+H134+H145+H152</f>
        <v>0.67677592173767454</v>
      </c>
    </row>
    <row r="154" spans="3:8" hidden="1">
      <c r="C154" s="99"/>
      <c r="D154" s="100"/>
      <c r="E154" s="99"/>
      <c r="F154" s="99"/>
      <c r="G154" s="99"/>
      <c r="H154" s="99"/>
    </row>
    <row r="155" spans="3:8" hidden="1">
      <c r="C155" s="99"/>
      <c r="D155" s="100"/>
      <c r="E155" s="99"/>
      <c r="F155" s="99"/>
      <c r="G155" s="99"/>
      <c r="H155" s="99"/>
    </row>
    <row r="156" spans="3:8" hidden="1">
      <c r="C156" s="99"/>
      <c r="D156" s="100"/>
      <c r="E156" s="99"/>
      <c r="F156" s="99"/>
      <c r="G156" s="99"/>
      <c r="H156" s="99"/>
    </row>
    <row r="157" spans="3:8">
      <c r="C157" s="185" t="s">
        <v>55</v>
      </c>
      <c r="D157" s="185"/>
      <c r="E157" s="185"/>
      <c r="F157" s="185"/>
      <c r="G157" s="185"/>
      <c r="H157" s="185"/>
    </row>
    <row r="158" spans="3:8">
      <c r="C158" s="180" t="s">
        <v>67</v>
      </c>
      <c r="D158" s="180"/>
      <c r="E158" s="180"/>
      <c r="F158" s="180"/>
      <c r="G158" s="180"/>
      <c r="H158" s="180"/>
    </row>
    <row r="159" spans="3:8" ht="11.25" customHeight="1">
      <c r="C159" s="180" t="s">
        <v>41</v>
      </c>
      <c r="D159" s="180"/>
      <c r="E159" s="180"/>
      <c r="F159" s="180"/>
      <c r="G159" s="180"/>
      <c r="H159" s="180"/>
    </row>
    <row r="160" spans="3:8">
      <c r="C160" s="81" t="s">
        <v>360</v>
      </c>
      <c r="D160" s="81" t="s">
        <v>556</v>
      </c>
      <c r="E160" s="82" t="s">
        <v>98</v>
      </c>
      <c r="F160" s="82">
        <v>10340000</v>
      </c>
      <c r="G160" s="82">
        <v>403597148.625</v>
      </c>
      <c r="H160" s="61">
        <f>G160/$G$217</f>
        <v>4.9893233762811134E-3</v>
      </c>
    </row>
    <row r="161" spans="3:11">
      <c r="C161" s="79" t="s">
        <v>360</v>
      </c>
      <c r="D161" s="79" t="s">
        <v>557</v>
      </c>
      <c r="E161" s="80" t="s">
        <v>98</v>
      </c>
      <c r="F161" s="80">
        <v>2290000</v>
      </c>
      <c r="G161" s="80">
        <v>113422354.43719786</v>
      </c>
      <c r="H161" s="62">
        <f>G161/$G$217</f>
        <v>1.4021427215586122E-3</v>
      </c>
    </row>
    <row r="162" spans="3:11">
      <c r="C162" s="81" t="s">
        <v>359</v>
      </c>
      <c r="D162" s="81" t="s">
        <v>558</v>
      </c>
      <c r="E162" s="82" t="s">
        <v>72</v>
      </c>
      <c r="F162" s="82">
        <v>2340000</v>
      </c>
      <c r="G162" s="82">
        <v>116894423.87038356</v>
      </c>
      <c r="H162" s="61">
        <f>G163/$G$217</f>
        <v>8.814134144184518E-3</v>
      </c>
    </row>
    <row r="163" spans="3:11">
      <c r="C163" s="79" t="s">
        <v>97</v>
      </c>
      <c r="D163" s="79" t="s">
        <v>721</v>
      </c>
      <c r="E163" s="80" t="s">
        <v>72</v>
      </c>
      <c r="F163" s="80">
        <v>10600000</v>
      </c>
      <c r="G163" s="80">
        <v>712994356.12904108</v>
      </c>
      <c r="H163" s="62">
        <f>G162/$G$217</f>
        <v>1.4450649207021951E-3</v>
      </c>
    </row>
    <row r="164" spans="3:11" ht="11.25" customHeight="1">
      <c r="C164" s="181" t="s">
        <v>68</v>
      </c>
      <c r="D164" s="182"/>
      <c r="E164" s="88"/>
      <c r="F164" s="89"/>
      <c r="G164" s="90">
        <f>SUM(G160:G163)</f>
        <v>1346908283.0616226</v>
      </c>
      <c r="H164" s="64">
        <f>SUM(H160:H163)</f>
        <v>1.6650665162726438E-2</v>
      </c>
    </row>
    <row r="165" spans="3:11">
      <c r="C165" s="86"/>
      <c r="D165" s="87"/>
      <c r="E165" s="88"/>
      <c r="F165" s="88"/>
      <c r="G165" s="89"/>
      <c r="H165" s="89"/>
    </row>
    <row r="166" spans="3:11">
      <c r="C166" s="180" t="s">
        <v>726</v>
      </c>
      <c r="D166" s="180"/>
      <c r="E166" s="180"/>
      <c r="F166" s="180"/>
      <c r="G166" s="180"/>
      <c r="H166" s="180"/>
    </row>
    <row r="167" spans="3:11">
      <c r="C167" s="81" t="s">
        <v>360</v>
      </c>
      <c r="D167" s="81" t="s">
        <v>722</v>
      </c>
      <c r="E167" s="82" t="s">
        <v>98</v>
      </c>
      <c r="F167" s="82">
        <v>50000</v>
      </c>
      <c r="G167" s="82">
        <v>259580823.15000001</v>
      </c>
      <c r="H167" s="61">
        <f>G167/$G$217</f>
        <v>3.2089737833602828E-3</v>
      </c>
      <c r="K167" s="85"/>
    </row>
    <row r="168" spans="3:11" ht="12" customHeight="1">
      <c r="C168" s="181" t="s">
        <v>727</v>
      </c>
      <c r="D168" s="182"/>
      <c r="E168" s="88"/>
      <c r="F168" s="88"/>
      <c r="G168" s="90">
        <f>G167</f>
        <v>259580823.15000001</v>
      </c>
      <c r="H168" s="64">
        <f>H167</f>
        <v>3.2089737833602828E-3</v>
      </c>
    </row>
    <row r="169" spans="3:11" ht="12" customHeight="1">
      <c r="C169" s="86"/>
      <c r="D169" s="87"/>
      <c r="E169" s="88"/>
      <c r="F169" s="88"/>
      <c r="G169" s="90"/>
      <c r="H169" s="64"/>
    </row>
    <row r="170" spans="3:11">
      <c r="C170" s="86"/>
      <c r="D170" s="87"/>
      <c r="E170" s="88"/>
      <c r="F170" s="88"/>
      <c r="G170" s="90"/>
      <c r="H170" s="64"/>
    </row>
    <row r="171" spans="3:11">
      <c r="C171" s="180" t="s">
        <v>42</v>
      </c>
      <c r="D171" s="180"/>
      <c r="E171" s="180"/>
      <c r="F171" s="180"/>
      <c r="G171" s="180"/>
      <c r="H171" s="180"/>
    </row>
    <row r="172" spans="3:11">
      <c r="C172" s="102" t="s">
        <v>342</v>
      </c>
      <c r="D172" s="81" t="s">
        <v>92</v>
      </c>
      <c r="E172" s="82" t="s">
        <v>72</v>
      </c>
      <c r="F172" s="82">
        <v>91675</v>
      </c>
      <c r="G172" s="82">
        <v>466338477.21999997</v>
      </c>
      <c r="H172" s="61">
        <f t="shared" ref="H172:H188" si="5">G172/$G$217</f>
        <v>5.7649402964809748E-3</v>
      </c>
    </row>
    <row r="173" spans="3:11" ht="33.75">
      <c r="C173" s="103" t="s">
        <v>343</v>
      </c>
      <c r="D173" s="79" t="s">
        <v>92</v>
      </c>
      <c r="E173" s="80" t="s">
        <v>72</v>
      </c>
      <c r="F173" s="80">
        <v>9286</v>
      </c>
      <c r="G173" s="80">
        <v>368322457.64999998</v>
      </c>
      <c r="H173" s="62">
        <f t="shared" si="5"/>
        <v>4.5532528022637873E-3</v>
      </c>
    </row>
    <row r="174" spans="3:11">
      <c r="C174" s="102" t="s">
        <v>344</v>
      </c>
      <c r="D174" s="81" t="s">
        <v>92</v>
      </c>
      <c r="E174" s="82" t="s">
        <v>72</v>
      </c>
      <c r="F174" s="82">
        <v>184051</v>
      </c>
      <c r="G174" s="82">
        <v>356240856.31137502</v>
      </c>
      <c r="H174" s="61">
        <f t="shared" si="5"/>
        <v>4.4038983873798537E-3</v>
      </c>
    </row>
    <row r="175" spans="3:11">
      <c r="C175" s="103" t="s">
        <v>345</v>
      </c>
      <c r="D175" s="79" t="s">
        <v>92</v>
      </c>
      <c r="E175" s="80" t="s">
        <v>72</v>
      </c>
      <c r="F175" s="80">
        <v>40338</v>
      </c>
      <c r="G175" s="80">
        <v>492148125.50400001</v>
      </c>
      <c r="H175" s="62">
        <f t="shared" si="5"/>
        <v>6.0840027129417098E-3</v>
      </c>
    </row>
    <row r="176" spans="3:11" ht="22.5">
      <c r="C176" s="102" t="s">
        <v>284</v>
      </c>
      <c r="D176" s="81" t="s">
        <v>92</v>
      </c>
      <c r="E176" s="82" t="s">
        <v>72</v>
      </c>
      <c r="F176" s="82">
        <v>68488</v>
      </c>
      <c r="G176" s="82">
        <v>392274902.81840003</v>
      </c>
      <c r="H176" s="61">
        <f t="shared" si="5"/>
        <v>4.8493562187644536E-3</v>
      </c>
    </row>
    <row r="177" spans="3:8">
      <c r="C177" s="103" t="s">
        <v>286</v>
      </c>
      <c r="D177" s="79" t="s">
        <v>92</v>
      </c>
      <c r="E177" s="80" t="s">
        <v>72</v>
      </c>
      <c r="F177" s="80">
        <v>10642</v>
      </c>
      <c r="G177" s="80">
        <v>255554832.99499997</v>
      </c>
      <c r="H177" s="62">
        <f t="shared" si="5"/>
        <v>3.1592039401850949E-3</v>
      </c>
    </row>
    <row r="178" spans="3:8">
      <c r="C178" s="102" t="s">
        <v>285</v>
      </c>
      <c r="D178" s="81" t="s">
        <v>92</v>
      </c>
      <c r="E178" s="82" t="s">
        <v>72</v>
      </c>
      <c r="F178" s="82">
        <v>28541</v>
      </c>
      <c r="G178" s="82">
        <v>419739051.32424998</v>
      </c>
      <c r="H178" s="61">
        <f t="shared" si="5"/>
        <v>5.1888717941760421E-3</v>
      </c>
    </row>
    <row r="179" spans="3:8">
      <c r="C179" s="103" t="s">
        <v>346</v>
      </c>
      <c r="D179" s="79" t="s">
        <v>92</v>
      </c>
      <c r="E179" s="80" t="s">
        <v>283</v>
      </c>
      <c r="F179" s="80">
        <v>61774</v>
      </c>
      <c r="G179" s="80">
        <v>321873512.86585999</v>
      </c>
      <c r="H179" s="62">
        <f t="shared" si="5"/>
        <v>3.9790445681257688E-3</v>
      </c>
    </row>
    <row r="180" spans="3:8">
      <c r="C180" s="102" t="s">
        <v>347</v>
      </c>
      <c r="D180" s="81" t="s">
        <v>92</v>
      </c>
      <c r="E180" s="82" t="s">
        <v>98</v>
      </c>
      <c r="F180" s="82">
        <v>16060</v>
      </c>
      <c r="G180" s="82">
        <v>406249650.24599999</v>
      </c>
      <c r="H180" s="61">
        <f t="shared" si="5"/>
        <v>5.0221139655812755E-3</v>
      </c>
    </row>
    <row r="181" spans="3:8" ht="22.5">
      <c r="C181" s="103" t="s">
        <v>348</v>
      </c>
      <c r="D181" s="79" t="s">
        <v>92</v>
      </c>
      <c r="E181" s="80" t="s">
        <v>98</v>
      </c>
      <c r="F181" s="80">
        <v>24435</v>
      </c>
      <c r="G181" s="80">
        <v>400036747.27499998</v>
      </c>
      <c r="H181" s="62">
        <f t="shared" si="5"/>
        <v>4.9453092058514723E-3</v>
      </c>
    </row>
    <row r="182" spans="3:8">
      <c r="C182" s="102" t="s">
        <v>349</v>
      </c>
      <c r="D182" s="81" t="s">
        <v>92</v>
      </c>
      <c r="E182" s="82" t="s">
        <v>98</v>
      </c>
      <c r="F182" s="82">
        <v>25036</v>
      </c>
      <c r="G182" s="82">
        <v>356002839.44279999</v>
      </c>
      <c r="H182" s="61">
        <f t="shared" si="5"/>
        <v>4.4009559901642724E-3</v>
      </c>
    </row>
    <row r="183" spans="3:8" ht="22.5">
      <c r="C183" s="103" t="s">
        <v>350</v>
      </c>
      <c r="D183" s="79" t="s">
        <v>92</v>
      </c>
      <c r="E183" s="80" t="s">
        <v>98</v>
      </c>
      <c r="F183" s="80">
        <v>24465</v>
      </c>
      <c r="G183" s="80">
        <v>401551604.685</v>
      </c>
      <c r="H183" s="62">
        <f t="shared" si="5"/>
        <v>4.9640360811854418E-3</v>
      </c>
    </row>
    <row r="184" spans="3:8" ht="22.5">
      <c r="C184" s="102" t="s">
        <v>351</v>
      </c>
      <c r="D184" s="81" t="s">
        <v>92</v>
      </c>
      <c r="E184" s="82" t="s">
        <v>98</v>
      </c>
      <c r="F184" s="82">
        <v>32526</v>
      </c>
      <c r="G184" s="82">
        <v>178157248.8696</v>
      </c>
      <c r="H184" s="61">
        <f t="shared" si="5"/>
        <v>2.2024043764118087E-3</v>
      </c>
    </row>
    <row r="185" spans="3:8">
      <c r="C185" s="103" t="s">
        <v>352</v>
      </c>
      <c r="D185" s="79" t="s">
        <v>92</v>
      </c>
      <c r="E185" s="80" t="s">
        <v>98</v>
      </c>
      <c r="F185" s="80">
        <v>42290</v>
      </c>
      <c r="G185" s="80">
        <v>510568865.82899994</v>
      </c>
      <c r="H185" s="62">
        <f t="shared" si="5"/>
        <v>6.3117224345131855E-3</v>
      </c>
    </row>
    <row r="186" spans="3:8" ht="22.5">
      <c r="C186" s="102" t="s">
        <v>353</v>
      </c>
      <c r="D186" s="81" t="s">
        <v>92</v>
      </c>
      <c r="E186" s="82" t="s">
        <v>98</v>
      </c>
      <c r="F186" s="82">
        <v>83500</v>
      </c>
      <c r="G186" s="82">
        <v>254972752.65000001</v>
      </c>
      <c r="H186" s="61">
        <f t="shared" si="5"/>
        <v>3.152008183024579E-3</v>
      </c>
    </row>
    <row r="187" spans="3:8">
      <c r="C187" s="103" t="s">
        <v>723</v>
      </c>
      <c r="D187" s="79" t="s">
        <v>92</v>
      </c>
      <c r="E187" s="80" t="s">
        <v>98</v>
      </c>
      <c r="F187" s="80">
        <v>44890</v>
      </c>
      <c r="G187" s="80">
        <v>437896675.42500001</v>
      </c>
      <c r="H187" s="62">
        <f t="shared" si="5"/>
        <v>5.4133388368502525E-3</v>
      </c>
    </row>
    <row r="188" spans="3:8" ht="22.5">
      <c r="C188" s="102" t="s">
        <v>354</v>
      </c>
      <c r="D188" s="81" t="s">
        <v>92</v>
      </c>
      <c r="E188" s="82" t="s">
        <v>98</v>
      </c>
      <c r="F188" s="82">
        <v>31150</v>
      </c>
      <c r="G188" s="82">
        <v>317860283.3175</v>
      </c>
      <c r="H188" s="61">
        <f t="shared" si="5"/>
        <v>3.9294324733222469E-3</v>
      </c>
    </row>
    <row r="189" spans="3:8">
      <c r="C189" s="181" t="s">
        <v>46</v>
      </c>
      <c r="D189" s="182"/>
      <c r="E189" s="88"/>
      <c r="F189" s="88"/>
      <c r="G189" s="90">
        <f>SUM(G172:G188)</f>
        <v>6335788884.4287844</v>
      </c>
      <c r="H189" s="64">
        <f>SUM(H172:H188)</f>
        <v>7.8323892267222223E-2</v>
      </c>
    </row>
    <row r="190" spans="3:8">
      <c r="C190" s="222"/>
      <c r="D190" s="223"/>
      <c r="E190" s="224"/>
      <c r="F190" s="224"/>
      <c r="G190" s="225"/>
      <c r="H190" s="226"/>
    </row>
    <row r="191" spans="3:8">
      <c r="C191" s="222"/>
      <c r="D191" s="223"/>
      <c r="E191" s="224"/>
      <c r="F191" s="224"/>
      <c r="G191" s="225"/>
      <c r="H191" s="226"/>
    </row>
    <row r="192" spans="3:8">
      <c r="C192" s="81"/>
      <c r="D192" s="81"/>
      <c r="E192" s="82"/>
      <c r="F192" s="82"/>
      <c r="G192" s="82"/>
      <c r="H192" s="104"/>
    </row>
    <row r="193" spans="3:16">
      <c r="C193" s="180" t="s">
        <v>43</v>
      </c>
      <c r="D193" s="180"/>
      <c r="E193" s="180"/>
      <c r="F193" s="180"/>
      <c r="G193" s="180"/>
      <c r="H193" s="180"/>
    </row>
    <row r="194" spans="3:16" ht="33.75">
      <c r="C194" s="81" t="s">
        <v>482</v>
      </c>
      <c r="D194" s="81" t="s">
        <v>52</v>
      </c>
      <c r="E194" s="82" t="s">
        <v>98</v>
      </c>
      <c r="F194" s="82">
        <v>610000</v>
      </c>
      <c r="G194" s="82">
        <v>297125090.625</v>
      </c>
      <c r="H194" s="61">
        <f t="shared" ref="H194:H211" si="6">G194/$G$217</f>
        <v>3.6731011737458279E-3</v>
      </c>
    </row>
    <row r="195" spans="3:16" ht="22.5">
      <c r="C195" s="79" t="s">
        <v>483</v>
      </c>
      <c r="D195" s="79" t="s">
        <v>52</v>
      </c>
      <c r="E195" s="80" t="s">
        <v>98</v>
      </c>
      <c r="F195" s="80">
        <v>490435</v>
      </c>
      <c r="G195" s="80">
        <v>3396864678.2234998</v>
      </c>
      <c r="H195" s="62">
        <f t="shared" si="6"/>
        <v>4.1992507635060926E-2</v>
      </c>
    </row>
    <row r="196" spans="3:16" ht="22.5">
      <c r="C196" s="81" t="s">
        <v>484</v>
      </c>
      <c r="D196" s="81" t="s">
        <v>52</v>
      </c>
      <c r="E196" s="82" t="s">
        <v>98</v>
      </c>
      <c r="F196" s="82">
        <v>169552</v>
      </c>
      <c r="G196" s="82">
        <v>801704929.34399998</v>
      </c>
      <c r="H196" s="61">
        <f t="shared" si="6"/>
        <v>9.9107864326672002E-3</v>
      </c>
      <c r="K196" s="105"/>
    </row>
    <row r="197" spans="3:16" ht="33.75">
      <c r="C197" s="79" t="s">
        <v>356</v>
      </c>
      <c r="D197" s="79" t="s">
        <v>52</v>
      </c>
      <c r="E197" s="80" t="s">
        <v>98</v>
      </c>
      <c r="F197" s="80">
        <v>113904</v>
      </c>
      <c r="G197" s="80">
        <v>286686868.40639997</v>
      </c>
      <c r="H197" s="62">
        <f t="shared" si="6"/>
        <v>3.544062437224754E-3</v>
      </c>
    </row>
    <row r="198" spans="3:16" ht="22.5">
      <c r="C198" s="81" t="s">
        <v>485</v>
      </c>
      <c r="D198" s="81" t="s">
        <v>52</v>
      </c>
      <c r="E198" s="82" t="s">
        <v>98</v>
      </c>
      <c r="F198" s="82">
        <v>107300</v>
      </c>
      <c r="G198" s="82">
        <v>239590218.285</v>
      </c>
      <c r="H198" s="61">
        <f t="shared" si="6"/>
        <v>2.9618471807597874E-3</v>
      </c>
    </row>
    <row r="199" spans="3:16" ht="33.75">
      <c r="C199" s="79" t="s">
        <v>724</v>
      </c>
      <c r="D199" s="79" t="s">
        <v>52</v>
      </c>
      <c r="E199" s="80" t="s">
        <v>98</v>
      </c>
      <c r="F199" s="80">
        <v>289174</v>
      </c>
      <c r="G199" s="80">
        <v>1588150837.3499999</v>
      </c>
      <c r="H199" s="62">
        <f t="shared" si="6"/>
        <v>1.9632938748071115E-2</v>
      </c>
    </row>
    <row r="200" spans="3:16" ht="22.5">
      <c r="C200" s="81" t="s">
        <v>725</v>
      </c>
      <c r="D200" s="81" t="s">
        <v>52</v>
      </c>
      <c r="E200" s="82" t="s">
        <v>98</v>
      </c>
      <c r="F200" s="82">
        <v>187450</v>
      </c>
      <c r="G200" s="82">
        <v>700536687.26250005</v>
      </c>
      <c r="H200" s="61">
        <f t="shared" si="6"/>
        <v>8.6601307308760804E-3</v>
      </c>
    </row>
    <row r="201" spans="3:16" ht="22.5">
      <c r="C201" s="79" t="s">
        <v>486</v>
      </c>
      <c r="D201" s="79" t="s">
        <v>52</v>
      </c>
      <c r="E201" s="80" t="s">
        <v>98</v>
      </c>
      <c r="F201" s="80">
        <v>489975</v>
      </c>
      <c r="G201" s="80">
        <v>421070379.22125</v>
      </c>
      <c r="H201" s="62">
        <f t="shared" si="6"/>
        <v>5.2053298524666596E-3</v>
      </c>
    </row>
    <row r="202" spans="3:16" ht="45">
      <c r="C202" s="81" t="s">
        <v>357</v>
      </c>
      <c r="D202" s="81" t="s">
        <v>52</v>
      </c>
      <c r="E202" s="82" t="s">
        <v>98</v>
      </c>
      <c r="F202" s="82">
        <v>161040</v>
      </c>
      <c r="G202" s="82">
        <v>503117568.75599998</v>
      </c>
      <c r="H202" s="61">
        <f t="shared" si="6"/>
        <v>6.219608476828919E-3</v>
      </c>
      <c r="K202" s="148"/>
      <c r="L202" s="148"/>
      <c r="M202" s="148"/>
      <c r="N202" s="148"/>
      <c r="O202" s="148"/>
      <c r="P202" s="148"/>
    </row>
    <row r="203" spans="3:16" ht="22.5">
      <c r="C203" s="79" t="s">
        <v>487</v>
      </c>
      <c r="D203" s="79" t="s">
        <v>52</v>
      </c>
      <c r="E203" s="80" t="s">
        <v>98</v>
      </c>
      <c r="F203" s="80">
        <v>333900</v>
      </c>
      <c r="G203" s="80">
        <v>1357701074.73</v>
      </c>
      <c r="H203" s="62">
        <f t="shared" si="6"/>
        <v>1.6784087135477792E-2</v>
      </c>
    </row>
    <row r="204" spans="3:16" ht="22.5">
      <c r="C204" s="81" t="s">
        <v>488</v>
      </c>
      <c r="D204" s="81" t="s">
        <v>52</v>
      </c>
      <c r="E204" s="82" t="s">
        <v>98</v>
      </c>
      <c r="F204" s="82">
        <v>75000</v>
      </c>
      <c r="G204" s="82">
        <v>461800845</v>
      </c>
      <c r="H204" s="61">
        <f t="shared" si="6"/>
        <v>5.7088454638357421E-3</v>
      </c>
    </row>
    <row r="205" spans="3:16" ht="22.5">
      <c r="C205" s="79" t="s">
        <v>489</v>
      </c>
      <c r="D205" s="79" t="s">
        <v>52</v>
      </c>
      <c r="E205" s="80" t="s">
        <v>98</v>
      </c>
      <c r="F205" s="80">
        <v>150789</v>
      </c>
      <c r="G205" s="80">
        <v>410422310.1429165</v>
      </c>
      <c r="H205" s="62">
        <f t="shared" si="6"/>
        <v>5.0736969602478213E-3</v>
      </c>
    </row>
    <row r="206" spans="3:16" ht="22.5">
      <c r="C206" s="81" t="s">
        <v>490</v>
      </c>
      <c r="D206" s="81" t="s">
        <v>52</v>
      </c>
      <c r="E206" s="82" t="s">
        <v>98</v>
      </c>
      <c r="F206" s="82">
        <v>40685</v>
      </c>
      <c r="G206" s="82">
        <v>640855910.76374996</v>
      </c>
      <c r="H206" s="61">
        <f t="shared" si="6"/>
        <v>7.9223487759879641E-3</v>
      </c>
    </row>
    <row r="207" spans="3:16" ht="22.5">
      <c r="C207" s="79" t="s">
        <v>491</v>
      </c>
      <c r="D207" s="79" t="s">
        <v>52</v>
      </c>
      <c r="E207" s="80" t="s">
        <v>98</v>
      </c>
      <c r="F207" s="80">
        <v>142606</v>
      </c>
      <c r="G207" s="80">
        <v>463577274.48449999</v>
      </c>
      <c r="H207" s="62">
        <f t="shared" si="6"/>
        <v>5.7308059290757133E-3</v>
      </c>
    </row>
    <row r="208" spans="3:16" ht="33.75">
      <c r="C208" s="81" t="s">
        <v>492</v>
      </c>
      <c r="D208" s="81" t="s">
        <v>52</v>
      </c>
      <c r="E208" s="82" t="s">
        <v>98</v>
      </c>
      <c r="F208" s="82">
        <v>93045</v>
      </c>
      <c r="G208" s="82">
        <v>753368058.63000011</v>
      </c>
      <c r="H208" s="61">
        <f t="shared" si="6"/>
        <v>9.3132393989201461E-3</v>
      </c>
    </row>
    <row r="209" spans="3:14" ht="22.5">
      <c r="C209" s="79" t="s">
        <v>493</v>
      </c>
      <c r="D209" s="79" t="s">
        <v>52</v>
      </c>
      <c r="E209" s="80" t="s">
        <v>98</v>
      </c>
      <c r="F209" s="80">
        <v>368070</v>
      </c>
      <c r="G209" s="80">
        <v>1270625489.0999999</v>
      </c>
      <c r="H209" s="62">
        <f t="shared" si="6"/>
        <v>1.570764678804909E-2</v>
      </c>
    </row>
    <row r="210" spans="3:14" ht="22.5">
      <c r="C210" s="81" t="s">
        <v>494</v>
      </c>
      <c r="D210" s="81" t="s">
        <v>52</v>
      </c>
      <c r="E210" s="82" t="s">
        <v>98</v>
      </c>
      <c r="F210" s="82">
        <v>145655</v>
      </c>
      <c r="G210" s="82">
        <v>653437439.15174997</v>
      </c>
      <c r="H210" s="61">
        <f t="shared" si="6"/>
        <v>8.0778833577099928E-3</v>
      </c>
    </row>
    <row r="211" spans="3:14" ht="22.5">
      <c r="C211" s="79" t="s">
        <v>495</v>
      </c>
      <c r="D211" s="79" t="s">
        <v>52</v>
      </c>
      <c r="E211" s="80" t="s">
        <v>98</v>
      </c>
      <c r="F211" s="80">
        <v>202500</v>
      </c>
      <c r="G211" s="80">
        <v>1967631719.625</v>
      </c>
      <c r="H211" s="62">
        <f t="shared" si="6"/>
        <v>2.4324133527907472E-2</v>
      </c>
      <c r="M211" s="85"/>
    </row>
    <row r="212" spans="3:14">
      <c r="C212" s="183" t="s">
        <v>54</v>
      </c>
      <c r="D212" s="184"/>
      <c r="E212" s="92"/>
      <c r="F212" s="92"/>
      <c r="G212" s="94">
        <f>SUM(G194:G211)</f>
        <v>16214267379.101566</v>
      </c>
      <c r="H212" s="95">
        <f>SUM(H194:H211)</f>
        <v>0.20044300000491297</v>
      </c>
    </row>
    <row r="213" spans="3:14">
      <c r="C213" s="185" t="s">
        <v>47</v>
      </c>
      <c r="D213" s="185"/>
      <c r="E213" s="96"/>
      <c r="F213" s="96"/>
      <c r="G213" s="97">
        <f>G164+G189+G212+G168</f>
        <v>24156545369.741974</v>
      </c>
      <c r="H213" s="98">
        <f>H164+H189+H212+H168</f>
        <v>0.29862653121822191</v>
      </c>
    </row>
    <row r="214" spans="3:14">
      <c r="C214" s="185" t="s">
        <v>53</v>
      </c>
      <c r="D214" s="185"/>
      <c r="E214" s="96"/>
      <c r="F214" s="96"/>
      <c r="G214" s="97">
        <f>G153+G213</f>
        <v>78902412027.712616</v>
      </c>
      <c r="H214" s="98">
        <f>H153+H213</f>
        <v>0.97540245295589645</v>
      </c>
    </row>
    <row r="215" spans="3:14">
      <c r="C215" s="81" t="s">
        <v>31</v>
      </c>
      <c r="D215" s="81"/>
      <c r="E215" s="82"/>
      <c r="F215" s="82"/>
      <c r="G215" s="82">
        <v>1409597665.0799999</v>
      </c>
      <c r="H215" s="61">
        <f>G215/$G$217</f>
        <v>1.7425639912212399E-2</v>
      </c>
    </row>
    <row r="216" spans="3:14">
      <c r="C216" s="79" t="s">
        <v>32</v>
      </c>
      <c r="D216" s="79"/>
      <c r="E216" s="80"/>
      <c r="F216" s="80"/>
      <c r="G216" s="80">
        <v>580151064.65035343</v>
      </c>
      <c r="H216" s="62">
        <f>G216/$G$217</f>
        <v>7.1719071318906893E-3</v>
      </c>
    </row>
    <row r="217" spans="3:14">
      <c r="C217" s="185" t="s">
        <v>48</v>
      </c>
      <c r="D217" s="185"/>
      <c r="E217" s="96"/>
      <c r="F217" s="96"/>
      <c r="G217" s="97">
        <f>G214+G215+G216</f>
        <v>80892160757.442978</v>
      </c>
      <c r="H217" s="98">
        <f>G217/$G$217</f>
        <v>1</v>
      </c>
      <c r="J217" s="111"/>
      <c r="N217" s="85"/>
    </row>
    <row r="218" spans="3:14">
      <c r="C218" s="106"/>
      <c r="D218" s="107"/>
      <c r="E218" s="107"/>
      <c r="F218" s="107"/>
      <c r="G218" s="107"/>
      <c r="H218" s="107"/>
    </row>
    <row r="219" spans="3:14">
      <c r="C219" s="109" t="s">
        <v>27</v>
      </c>
      <c r="G219" s="149"/>
    </row>
    <row r="220" spans="3:14">
      <c r="G220" s="85"/>
    </row>
  </sheetData>
  <mergeCells count="24">
    <mergeCell ref="C217:D217"/>
    <mergeCell ref="C158:H158"/>
    <mergeCell ref="C159:H159"/>
    <mergeCell ref="C164:D164"/>
    <mergeCell ref="C166:H166"/>
    <mergeCell ref="C168:D168"/>
    <mergeCell ref="C171:H171"/>
    <mergeCell ref="C189:D189"/>
    <mergeCell ref="C193:H193"/>
    <mergeCell ref="C212:D212"/>
    <mergeCell ref="C213:D213"/>
    <mergeCell ref="C214:D214"/>
    <mergeCell ref="C157:H157"/>
    <mergeCell ref="C3:H3"/>
    <mergeCell ref="C4:H4"/>
    <mergeCell ref="C5:H5"/>
    <mergeCell ref="C128:D128"/>
    <mergeCell ref="C130:H130"/>
    <mergeCell ref="C134:D134"/>
    <mergeCell ref="C136:H136"/>
    <mergeCell ref="C145:D145"/>
    <mergeCell ref="C147:H147"/>
    <mergeCell ref="C152:D152"/>
    <mergeCell ref="C153:D153"/>
  </mergeCells>
  <hyperlinks>
    <hyperlink ref="C219" location="'2 Содржина'!A1" display="Содржина / Table of Contents" xr:uid="{2BD19F53-1938-41E9-AEE6-4D0E55154190}"/>
  </hyperlinks>
  <pageMargins left="0.25" right="0.25" top="0.75" bottom="0.75" header="0.3" footer="0.3"/>
  <pageSetup paperSize="9" fitToWidth="0" orientation="portrait" r:id="rId1"/>
  <headerFooter differentFirst="1">
    <oddHeader xml:space="preserve">&amp;L&amp;"Arial,Italic"&amp;7
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406A-03C2-4390-A916-8F634C1A00FC}">
  <sheetPr>
    <tabColor rgb="FF1F5F9E"/>
  </sheetPr>
  <dimension ref="B1:H210"/>
  <sheetViews>
    <sheetView showGridLines="0" topLeftCell="A75" zoomScaleNormal="100" workbookViewId="0">
      <selection activeCell="F44" sqref="F44"/>
    </sheetView>
  </sheetViews>
  <sheetFormatPr defaultColWidth="9.140625" defaultRowHeight="11.25"/>
  <cols>
    <col min="1" max="1" width="1" style="14" customWidth="1"/>
    <col min="2" max="2" width="14.42578125" style="14" customWidth="1"/>
    <col min="3" max="3" width="41.7109375" style="14" customWidth="1"/>
    <col min="4" max="4" width="6.5703125" style="14" customWidth="1"/>
    <col min="5" max="5" width="11.7109375" style="14" customWidth="1"/>
    <col min="6" max="6" width="12.42578125" style="14" customWidth="1"/>
    <col min="7" max="7" width="8.85546875" style="14" customWidth="1"/>
    <col min="8" max="8" width="1.28515625" style="14" customWidth="1"/>
    <col min="9" max="16384" width="9.140625" style="14"/>
  </cols>
  <sheetData>
    <row r="1" spans="2:7">
      <c r="B1" s="14" t="s">
        <v>103</v>
      </c>
      <c r="G1" s="45" t="s">
        <v>641</v>
      </c>
    </row>
    <row r="2" spans="2:7" ht="32.25" customHeight="1">
      <c r="B2" s="24" t="s">
        <v>26</v>
      </c>
      <c r="C2" s="24" t="s">
        <v>24</v>
      </c>
      <c r="D2" s="24" t="s">
        <v>25</v>
      </c>
      <c r="E2" s="24" t="s">
        <v>33</v>
      </c>
      <c r="F2" s="24" t="s">
        <v>22</v>
      </c>
      <c r="G2" s="24" t="s">
        <v>23</v>
      </c>
    </row>
    <row r="3" spans="2:7" ht="15.75" customHeight="1">
      <c r="B3" s="196" t="s">
        <v>39</v>
      </c>
      <c r="C3" s="196"/>
      <c r="D3" s="196"/>
      <c r="E3" s="196"/>
      <c r="F3" s="196"/>
      <c r="G3" s="196"/>
    </row>
    <row r="4" spans="2:7" ht="12.75" customHeight="1">
      <c r="B4" s="197" t="s">
        <v>40</v>
      </c>
      <c r="C4" s="197"/>
      <c r="D4" s="197"/>
      <c r="E4" s="197"/>
      <c r="F4" s="197"/>
      <c r="G4" s="197"/>
    </row>
    <row r="5" spans="2:7" ht="10.15" customHeight="1">
      <c r="B5" s="197" t="s">
        <v>41</v>
      </c>
      <c r="C5" s="197"/>
      <c r="D5" s="197"/>
      <c r="E5" s="197"/>
      <c r="F5" s="197"/>
      <c r="G5" s="197"/>
    </row>
    <row r="6" spans="2:7" ht="22.5">
      <c r="B6" s="50" t="s">
        <v>29</v>
      </c>
      <c r="C6" s="54" t="s">
        <v>323</v>
      </c>
      <c r="D6" s="28" t="s">
        <v>72</v>
      </c>
      <c r="E6" s="28">
        <v>63602.8</v>
      </c>
      <c r="F6" s="28">
        <v>3565992.2411426851</v>
      </c>
      <c r="G6" s="49">
        <f>F6/$F$203</f>
        <v>3.9192127653107974E-5</v>
      </c>
    </row>
    <row r="7" spans="2:7" ht="22.5">
      <c r="B7" s="52" t="s">
        <v>29</v>
      </c>
      <c r="C7" s="36" t="s">
        <v>324</v>
      </c>
      <c r="D7" s="37" t="s">
        <v>72</v>
      </c>
      <c r="E7" s="37">
        <v>1758678</v>
      </c>
      <c r="F7" s="37">
        <v>109387230.02094756</v>
      </c>
      <c r="G7" s="51">
        <f t="shared" ref="G7:G70" si="0">F7/$F$203</f>
        <v>1.2022231100612545E-3</v>
      </c>
    </row>
    <row r="8" spans="2:7" ht="22.5">
      <c r="B8" s="50" t="s">
        <v>29</v>
      </c>
      <c r="C8" s="54" t="s">
        <v>325</v>
      </c>
      <c r="D8" s="28" t="s">
        <v>72</v>
      </c>
      <c r="E8" s="28">
        <v>295640.40000000002</v>
      </c>
      <c r="F8" s="28">
        <v>18408912.443036377</v>
      </c>
      <c r="G8" s="49">
        <f t="shared" si="0"/>
        <v>2.0232361643927115E-4</v>
      </c>
    </row>
    <row r="9" spans="2:7" ht="22.5">
      <c r="B9" s="52" t="s">
        <v>29</v>
      </c>
      <c r="C9" s="36" t="s">
        <v>326</v>
      </c>
      <c r="D9" s="37" t="s">
        <v>72</v>
      </c>
      <c r="E9" s="37">
        <v>3572.7999999999997</v>
      </c>
      <c r="F9" s="37">
        <v>208110.35691101223</v>
      </c>
      <c r="G9" s="51">
        <f t="shared" si="0"/>
        <v>2.2872421257362733E-6</v>
      </c>
    </row>
    <row r="10" spans="2:7">
      <c r="B10" s="50" t="s">
        <v>29</v>
      </c>
      <c r="C10" s="54" t="s">
        <v>124</v>
      </c>
      <c r="D10" s="28" t="s">
        <v>72</v>
      </c>
      <c r="E10" s="28">
        <v>3081789.19</v>
      </c>
      <c r="F10" s="28">
        <v>195889272.9398855</v>
      </c>
      <c r="G10" s="49">
        <f t="shared" si="0"/>
        <v>2.1529259941615538E-3</v>
      </c>
    </row>
    <row r="11" spans="2:7">
      <c r="B11" s="52" t="s">
        <v>29</v>
      </c>
      <c r="C11" s="36" t="s">
        <v>728</v>
      </c>
      <c r="D11" s="37" t="s">
        <v>75</v>
      </c>
      <c r="E11" s="37">
        <v>131500000</v>
      </c>
      <c r="F11" s="37">
        <v>136028999.43557984</v>
      </c>
      <c r="G11" s="51">
        <f t="shared" si="0"/>
        <v>1.4950301486621994E-3</v>
      </c>
    </row>
    <row r="12" spans="2:7">
      <c r="B12" s="50" t="s">
        <v>29</v>
      </c>
      <c r="C12" s="54" t="s">
        <v>729</v>
      </c>
      <c r="D12" s="28" t="s">
        <v>75</v>
      </c>
      <c r="E12" s="28">
        <v>834520000</v>
      </c>
      <c r="F12" s="28">
        <v>859562340.12015164</v>
      </c>
      <c r="G12" s="49">
        <f t="shared" si="0"/>
        <v>9.4470415754461107E-3</v>
      </c>
    </row>
    <row r="13" spans="2:7">
      <c r="B13" s="52" t="s">
        <v>29</v>
      </c>
      <c r="C13" s="36" t="s">
        <v>126</v>
      </c>
      <c r="D13" s="37" t="s">
        <v>75</v>
      </c>
      <c r="E13" s="37">
        <v>929680000</v>
      </c>
      <c r="F13" s="37">
        <v>942945001.13482964</v>
      </c>
      <c r="G13" s="51">
        <f t="shared" si="0"/>
        <v>1.0363460814063386E-2</v>
      </c>
    </row>
    <row r="14" spans="2:7">
      <c r="B14" s="50" t="s">
        <v>29</v>
      </c>
      <c r="C14" s="54" t="s">
        <v>128</v>
      </c>
      <c r="D14" s="28" t="s">
        <v>72</v>
      </c>
      <c r="E14" s="28">
        <v>5243989.84</v>
      </c>
      <c r="F14" s="28">
        <v>332838382.37543637</v>
      </c>
      <c r="G14" s="49">
        <f t="shared" si="0"/>
        <v>3.6580686349816749E-3</v>
      </c>
    </row>
    <row r="15" spans="2:7">
      <c r="B15" s="52" t="s">
        <v>29</v>
      </c>
      <c r="C15" s="36" t="s">
        <v>129</v>
      </c>
      <c r="D15" s="37" t="s">
        <v>72</v>
      </c>
      <c r="E15" s="37">
        <v>3770361.33</v>
      </c>
      <c r="F15" s="37">
        <v>238948222.70699066</v>
      </c>
      <c r="G15" s="51">
        <f t="shared" si="0"/>
        <v>2.6261664674331344E-3</v>
      </c>
    </row>
    <row r="16" spans="2:7">
      <c r="B16" s="50" t="s">
        <v>29</v>
      </c>
      <c r="C16" s="54" t="s">
        <v>730</v>
      </c>
      <c r="D16" s="28" t="s">
        <v>72</v>
      </c>
      <c r="E16" s="28">
        <v>1060606.3</v>
      </c>
      <c r="F16" s="28">
        <v>67067999.518514469</v>
      </c>
      <c r="G16" s="49">
        <f t="shared" si="0"/>
        <v>7.3711254002221721E-4</v>
      </c>
    </row>
    <row r="17" spans="2:7">
      <c r="B17" s="52" t="s">
        <v>29</v>
      </c>
      <c r="C17" s="36" t="s">
        <v>529</v>
      </c>
      <c r="D17" s="37" t="s">
        <v>72</v>
      </c>
      <c r="E17" s="37">
        <v>1259020.27</v>
      </c>
      <c r="F17" s="37">
        <v>79434786.030140102</v>
      </c>
      <c r="G17" s="51">
        <f t="shared" si="0"/>
        <v>8.7303001904260192E-4</v>
      </c>
    </row>
    <row r="18" spans="2:7">
      <c r="B18" s="50" t="s">
        <v>29</v>
      </c>
      <c r="C18" s="54" t="s">
        <v>133</v>
      </c>
      <c r="D18" s="28" t="s">
        <v>72</v>
      </c>
      <c r="E18" s="28">
        <v>2107139.96</v>
      </c>
      <c r="F18" s="28">
        <v>132244475.73991719</v>
      </c>
      <c r="G18" s="49">
        <f t="shared" si="0"/>
        <v>1.4534362455472856E-3</v>
      </c>
    </row>
    <row r="19" spans="2:7">
      <c r="B19" s="52" t="s">
        <v>29</v>
      </c>
      <c r="C19" s="36" t="s">
        <v>134</v>
      </c>
      <c r="D19" s="37" t="s">
        <v>72</v>
      </c>
      <c r="E19" s="37">
        <v>6062000.9800000004</v>
      </c>
      <c r="F19" s="37">
        <v>379872725.79950219</v>
      </c>
      <c r="G19" s="51">
        <f t="shared" si="0"/>
        <v>4.1750007724911543E-3</v>
      </c>
    </row>
    <row r="20" spans="2:7">
      <c r="B20" s="50" t="s">
        <v>29</v>
      </c>
      <c r="C20" s="54" t="s">
        <v>135</v>
      </c>
      <c r="D20" s="28" t="s">
        <v>72</v>
      </c>
      <c r="E20" s="28">
        <v>705322.03</v>
      </c>
      <c r="F20" s="28">
        <v>44103076.390636362</v>
      </c>
      <c r="G20" s="49">
        <f t="shared" si="0"/>
        <v>4.8471597325817938E-4</v>
      </c>
    </row>
    <row r="21" spans="2:7">
      <c r="B21" s="52" t="s">
        <v>29</v>
      </c>
      <c r="C21" s="36" t="s">
        <v>731</v>
      </c>
      <c r="D21" s="37" t="s">
        <v>72</v>
      </c>
      <c r="E21" s="37">
        <v>4228151.03</v>
      </c>
      <c r="F21" s="37">
        <v>263764566.20792231</v>
      </c>
      <c r="G21" s="51">
        <f t="shared" si="0"/>
        <v>2.8989111164961479E-3</v>
      </c>
    </row>
    <row r="22" spans="2:7">
      <c r="B22" s="50" t="s">
        <v>29</v>
      </c>
      <c r="C22" s="54" t="s">
        <v>732</v>
      </c>
      <c r="D22" s="28" t="s">
        <v>72</v>
      </c>
      <c r="E22" s="28">
        <v>1068422.98</v>
      </c>
      <c r="F22" s="28">
        <v>66604685.237161674</v>
      </c>
      <c r="G22" s="49">
        <f t="shared" si="0"/>
        <v>7.3202047272919693E-4</v>
      </c>
    </row>
    <row r="23" spans="2:7">
      <c r="B23" s="52" t="s">
        <v>29</v>
      </c>
      <c r="C23" s="36" t="s">
        <v>611</v>
      </c>
      <c r="D23" s="37" t="s">
        <v>72</v>
      </c>
      <c r="E23" s="37">
        <v>1135175.02</v>
      </c>
      <c r="F23" s="37">
        <v>70606341.011946201</v>
      </c>
      <c r="G23" s="51">
        <f t="shared" si="0"/>
        <v>7.7600077143531417E-4</v>
      </c>
    </row>
    <row r="24" spans="2:7">
      <c r="B24" s="50" t="s">
        <v>29</v>
      </c>
      <c r="C24" s="54" t="s">
        <v>733</v>
      </c>
      <c r="D24" s="28" t="s">
        <v>72</v>
      </c>
      <c r="E24" s="28">
        <v>4052323.6</v>
      </c>
      <c r="F24" s="28">
        <v>251847988.89401832</v>
      </c>
      <c r="G24" s="49">
        <f t="shared" si="0"/>
        <v>2.7679416730166527E-3</v>
      </c>
    </row>
    <row r="25" spans="2:7">
      <c r="B25" s="52" t="s">
        <v>29</v>
      </c>
      <c r="C25" s="36" t="s">
        <v>734</v>
      </c>
      <c r="D25" s="37" t="s">
        <v>72</v>
      </c>
      <c r="E25" s="37">
        <v>1987971.55</v>
      </c>
      <c r="F25" s="37">
        <v>122627883.31114411</v>
      </c>
      <c r="G25" s="51">
        <f t="shared" si="0"/>
        <v>1.3477448439486064E-3</v>
      </c>
    </row>
    <row r="26" spans="2:7">
      <c r="B26" s="50" t="s">
        <v>29</v>
      </c>
      <c r="C26" s="54" t="s">
        <v>735</v>
      </c>
      <c r="D26" s="28" t="s">
        <v>72</v>
      </c>
      <c r="E26" s="28">
        <v>1904576.66</v>
      </c>
      <c r="F26" s="28">
        <v>121858619.80807613</v>
      </c>
      <c r="G26" s="49">
        <f t="shared" si="0"/>
        <v>1.3392902340189289E-3</v>
      </c>
    </row>
    <row r="27" spans="2:7">
      <c r="B27" s="52" t="s">
        <v>29</v>
      </c>
      <c r="C27" s="36" t="s">
        <v>136</v>
      </c>
      <c r="D27" s="37" t="s">
        <v>72</v>
      </c>
      <c r="E27" s="37">
        <v>2380963.96</v>
      </c>
      <c r="F27" s="37">
        <v>152232301.01467133</v>
      </c>
      <c r="G27" s="51">
        <f t="shared" si="0"/>
        <v>1.6731129432804139E-3</v>
      </c>
    </row>
    <row r="28" spans="2:7">
      <c r="B28" s="50" t="s">
        <v>29</v>
      </c>
      <c r="C28" s="54" t="s">
        <v>736</v>
      </c>
      <c r="D28" s="28" t="s">
        <v>72</v>
      </c>
      <c r="E28" s="28">
        <v>2769943.92</v>
      </c>
      <c r="F28" s="28">
        <v>174138377.58455399</v>
      </c>
      <c r="G28" s="49">
        <f t="shared" si="0"/>
        <v>1.9138722302469182E-3</v>
      </c>
    </row>
    <row r="29" spans="2:7">
      <c r="B29" s="52" t="s">
        <v>29</v>
      </c>
      <c r="C29" s="36" t="s">
        <v>737</v>
      </c>
      <c r="D29" s="37" t="s">
        <v>72</v>
      </c>
      <c r="E29" s="37">
        <v>1016431.5</v>
      </c>
      <c r="F29" s="37">
        <v>63793083.122443639</v>
      </c>
      <c r="G29" s="51">
        <f t="shared" si="0"/>
        <v>7.0111948878469246E-4</v>
      </c>
    </row>
    <row r="30" spans="2:7">
      <c r="B30" s="50" t="s">
        <v>29</v>
      </c>
      <c r="C30" s="54" t="s">
        <v>328</v>
      </c>
      <c r="D30" s="28" t="s">
        <v>72</v>
      </c>
      <c r="E30" s="28">
        <v>2686419.11</v>
      </c>
      <c r="F30" s="28">
        <v>168207606.64400473</v>
      </c>
      <c r="G30" s="49">
        <f t="shared" si="0"/>
        <v>1.8486899426632336E-3</v>
      </c>
    </row>
    <row r="31" spans="2:7">
      <c r="B31" s="52" t="s">
        <v>29</v>
      </c>
      <c r="C31" s="36" t="s">
        <v>738</v>
      </c>
      <c r="D31" s="37" t="s">
        <v>72</v>
      </c>
      <c r="E31" s="37">
        <v>3250670.79</v>
      </c>
      <c r="F31" s="37">
        <v>202717080.95710137</v>
      </c>
      <c r="G31" s="51">
        <f t="shared" si="0"/>
        <v>2.2279671903577321E-3</v>
      </c>
    </row>
    <row r="32" spans="2:7">
      <c r="B32" s="50" t="s">
        <v>29</v>
      </c>
      <c r="C32" s="54" t="s">
        <v>138</v>
      </c>
      <c r="D32" s="28" t="s">
        <v>72</v>
      </c>
      <c r="E32" s="28">
        <v>2331510.1800000002</v>
      </c>
      <c r="F32" s="28">
        <v>145046767.4500728</v>
      </c>
      <c r="G32" s="49">
        <f t="shared" si="0"/>
        <v>1.59414015543464E-3</v>
      </c>
    </row>
    <row r="33" spans="2:7">
      <c r="B33" s="52" t="s">
        <v>29</v>
      </c>
      <c r="C33" s="36" t="s">
        <v>139</v>
      </c>
      <c r="D33" s="37" t="s">
        <v>72</v>
      </c>
      <c r="E33" s="37">
        <v>654863.82999999996</v>
      </c>
      <c r="F33" s="37">
        <v>40711175.050532334</v>
      </c>
      <c r="G33" s="51">
        <f t="shared" si="0"/>
        <v>4.4743719604314338E-4</v>
      </c>
    </row>
    <row r="34" spans="2:7">
      <c r="B34" s="50" t="s">
        <v>29</v>
      </c>
      <c r="C34" s="54" t="s">
        <v>140</v>
      </c>
      <c r="D34" s="28" t="s">
        <v>72</v>
      </c>
      <c r="E34" s="28">
        <v>1086297.21</v>
      </c>
      <c r="F34" s="28">
        <v>67411996.219922125</v>
      </c>
      <c r="G34" s="49">
        <f t="shared" si="0"/>
        <v>7.4089324444391179E-4</v>
      </c>
    </row>
    <row r="35" spans="2:7">
      <c r="B35" s="52" t="s">
        <v>29</v>
      </c>
      <c r="C35" s="36" t="s">
        <v>141</v>
      </c>
      <c r="D35" s="37" t="s">
        <v>72</v>
      </c>
      <c r="E35" s="37">
        <v>3315571.25</v>
      </c>
      <c r="F35" s="37">
        <v>205268205.17977399</v>
      </c>
      <c r="G35" s="51">
        <f t="shared" si="0"/>
        <v>2.2560053854610066E-3</v>
      </c>
    </row>
    <row r="36" spans="2:7">
      <c r="B36" s="50" t="s">
        <v>29</v>
      </c>
      <c r="C36" s="54" t="s">
        <v>142</v>
      </c>
      <c r="D36" s="28" t="s">
        <v>72</v>
      </c>
      <c r="E36" s="28">
        <v>2334629.08</v>
      </c>
      <c r="F36" s="28">
        <v>144073652.19366771</v>
      </c>
      <c r="G36" s="49">
        <f t="shared" si="0"/>
        <v>1.5834451076691984E-3</v>
      </c>
    </row>
    <row r="37" spans="2:7">
      <c r="B37" s="52" t="s">
        <v>29</v>
      </c>
      <c r="C37" s="36" t="s">
        <v>143</v>
      </c>
      <c r="D37" s="37" t="s">
        <v>72</v>
      </c>
      <c r="E37" s="37">
        <v>530851.68999999994</v>
      </c>
      <c r="F37" s="37">
        <v>32683386.397316463</v>
      </c>
      <c r="G37" s="51">
        <f t="shared" si="0"/>
        <v>3.5920758240601735E-4</v>
      </c>
    </row>
    <row r="38" spans="2:7">
      <c r="B38" s="50" t="s">
        <v>29</v>
      </c>
      <c r="C38" s="54" t="s">
        <v>144</v>
      </c>
      <c r="D38" s="28" t="s">
        <v>72</v>
      </c>
      <c r="E38" s="28">
        <v>3319776.7</v>
      </c>
      <c r="F38" s="28">
        <v>212248408.71800858</v>
      </c>
      <c r="G38" s="49">
        <f t="shared" si="0"/>
        <v>2.3327214884740362E-3</v>
      </c>
    </row>
    <row r="39" spans="2:7">
      <c r="B39" s="52" t="s">
        <v>29</v>
      </c>
      <c r="C39" s="36" t="s">
        <v>145</v>
      </c>
      <c r="D39" s="37" t="s">
        <v>72</v>
      </c>
      <c r="E39" s="37">
        <v>3036386.25</v>
      </c>
      <c r="F39" s="37">
        <v>193314284.39009422</v>
      </c>
      <c r="G39" s="51">
        <f t="shared" si="0"/>
        <v>2.1246255175692737E-3</v>
      </c>
    </row>
    <row r="40" spans="2:7">
      <c r="B40" s="50" t="s">
        <v>29</v>
      </c>
      <c r="C40" s="54" t="s">
        <v>146</v>
      </c>
      <c r="D40" s="28" t="s">
        <v>72</v>
      </c>
      <c r="E40" s="28">
        <v>3899268.887083672</v>
      </c>
      <c r="F40" s="28">
        <v>247724083.9648526</v>
      </c>
      <c r="G40" s="49">
        <f t="shared" si="0"/>
        <v>2.7226177918964422E-3</v>
      </c>
    </row>
    <row r="41" spans="2:7">
      <c r="B41" s="52" t="s">
        <v>29</v>
      </c>
      <c r="C41" s="36" t="s">
        <v>147</v>
      </c>
      <c r="D41" s="37" t="s">
        <v>72</v>
      </c>
      <c r="E41" s="37">
        <v>6720871.6155785024</v>
      </c>
      <c r="F41" s="37">
        <v>426079462.47416073</v>
      </c>
      <c r="G41" s="51">
        <f t="shared" si="0"/>
        <v>4.6828370771507706E-3</v>
      </c>
    </row>
    <row r="42" spans="2:7">
      <c r="B42" s="50" t="s">
        <v>29</v>
      </c>
      <c r="C42" s="54" t="s">
        <v>148</v>
      </c>
      <c r="D42" s="28" t="s">
        <v>72</v>
      </c>
      <c r="E42" s="28">
        <v>3945299.3783135111</v>
      </c>
      <c r="F42" s="28">
        <v>249764389.26254639</v>
      </c>
      <c r="G42" s="49">
        <f t="shared" si="0"/>
        <v>2.7450418187229568E-3</v>
      </c>
    </row>
    <row r="43" spans="2:7">
      <c r="B43" s="52" t="s">
        <v>29</v>
      </c>
      <c r="C43" s="36" t="s">
        <v>149</v>
      </c>
      <c r="D43" s="37" t="s">
        <v>72</v>
      </c>
      <c r="E43" s="37">
        <v>1498999.1</v>
      </c>
      <c r="F43" s="37">
        <v>94820199.137144178</v>
      </c>
      <c r="G43" s="51">
        <f t="shared" si="0"/>
        <v>1.0421237897829116E-3</v>
      </c>
    </row>
    <row r="44" spans="2:7">
      <c r="B44" s="50" t="s">
        <v>29</v>
      </c>
      <c r="C44" s="54" t="s">
        <v>150</v>
      </c>
      <c r="D44" s="28" t="s">
        <v>72</v>
      </c>
      <c r="E44" s="28">
        <v>1444270.07</v>
      </c>
      <c r="F44" s="28">
        <v>91032663.234662235</v>
      </c>
      <c r="G44" s="49">
        <f t="shared" si="0"/>
        <v>1.0004967809329891E-3</v>
      </c>
    </row>
    <row r="45" spans="2:7">
      <c r="B45" s="52" t="s">
        <v>29</v>
      </c>
      <c r="C45" s="36" t="s">
        <v>151</v>
      </c>
      <c r="D45" s="37" t="s">
        <v>72</v>
      </c>
      <c r="E45" s="37">
        <v>1412756.3</v>
      </c>
      <c r="F45" s="37">
        <v>88728890.352131546</v>
      </c>
      <c r="G45" s="51">
        <f t="shared" si="0"/>
        <v>9.7517710697122553E-4</v>
      </c>
    </row>
    <row r="46" spans="2:7">
      <c r="B46" s="50" t="s">
        <v>29</v>
      </c>
      <c r="C46" s="54" t="s">
        <v>152</v>
      </c>
      <c r="D46" s="28" t="s">
        <v>72</v>
      </c>
      <c r="E46" s="28">
        <v>2453521.36</v>
      </c>
      <c r="F46" s="28">
        <v>153870390.52358133</v>
      </c>
      <c r="G46" s="49">
        <f t="shared" si="0"/>
        <v>1.6911164073372638E-3</v>
      </c>
    </row>
    <row r="47" spans="2:7">
      <c r="B47" s="52" t="s">
        <v>29</v>
      </c>
      <c r="C47" s="36" t="s">
        <v>153</v>
      </c>
      <c r="D47" s="37" t="s">
        <v>72</v>
      </c>
      <c r="E47" s="37">
        <v>11632441.68</v>
      </c>
      <c r="F47" s="37">
        <v>728975499.70913565</v>
      </c>
      <c r="G47" s="51">
        <f t="shared" si="0"/>
        <v>8.0118236127831935E-3</v>
      </c>
    </row>
    <row r="48" spans="2:7">
      <c r="B48" s="50" t="s">
        <v>29</v>
      </c>
      <c r="C48" s="54" t="s">
        <v>154</v>
      </c>
      <c r="D48" s="28" t="s">
        <v>72</v>
      </c>
      <c r="E48" s="28">
        <v>3691348.6</v>
      </c>
      <c r="F48" s="28">
        <v>231166070.04145288</v>
      </c>
      <c r="G48" s="49">
        <f t="shared" si="0"/>
        <v>2.5406365223130081E-3</v>
      </c>
    </row>
    <row r="49" spans="2:7">
      <c r="B49" s="52" t="s">
        <v>29</v>
      </c>
      <c r="C49" s="36" t="s">
        <v>537</v>
      </c>
      <c r="D49" s="37" t="s">
        <v>72</v>
      </c>
      <c r="E49" s="37">
        <v>2433531.1800000002</v>
      </c>
      <c r="F49" s="37">
        <v>151855253.164662</v>
      </c>
      <c r="G49" s="51">
        <f t="shared" si="0"/>
        <v>1.6689689893765321E-3</v>
      </c>
    </row>
    <row r="50" spans="2:7">
      <c r="B50" s="50" t="s">
        <v>29</v>
      </c>
      <c r="C50" s="54" t="s">
        <v>739</v>
      </c>
      <c r="D50" s="28" t="s">
        <v>72</v>
      </c>
      <c r="E50" s="28">
        <v>7000523.6200000001</v>
      </c>
      <c r="F50" s="28">
        <v>436517917.7390036</v>
      </c>
      <c r="G50" s="49">
        <f t="shared" si="0"/>
        <v>4.7975611829749283E-3</v>
      </c>
    </row>
    <row r="51" spans="2:7">
      <c r="B51" s="52" t="s">
        <v>29</v>
      </c>
      <c r="C51" s="36" t="s">
        <v>740</v>
      </c>
      <c r="D51" s="37" t="s">
        <v>72</v>
      </c>
      <c r="E51" s="37">
        <v>9270341.3300000001</v>
      </c>
      <c r="F51" s="37">
        <v>576812417.98901272</v>
      </c>
      <c r="G51" s="51">
        <f t="shared" si="0"/>
        <v>6.3394714259050779E-3</v>
      </c>
    </row>
    <row r="52" spans="2:7">
      <c r="B52" s="50" t="s">
        <v>29</v>
      </c>
      <c r="C52" s="54" t="s">
        <v>741</v>
      </c>
      <c r="D52" s="28" t="s">
        <v>72</v>
      </c>
      <c r="E52" s="28">
        <v>16318090.029999999</v>
      </c>
      <c r="F52" s="28">
        <v>1013877468.255241</v>
      </c>
      <c r="G52" s="49">
        <f t="shared" si="0"/>
        <v>1.1143045882718002E-2</v>
      </c>
    </row>
    <row r="53" spans="2:7">
      <c r="B53" s="52" t="s">
        <v>29</v>
      </c>
      <c r="C53" s="36" t="s">
        <v>155</v>
      </c>
      <c r="D53" s="37" t="s">
        <v>72</v>
      </c>
      <c r="E53" s="37">
        <v>11003822.689999999</v>
      </c>
      <c r="F53" s="37">
        <v>682716153.6333096</v>
      </c>
      <c r="G53" s="51">
        <f t="shared" si="0"/>
        <v>7.5034091031733465E-3</v>
      </c>
    </row>
    <row r="54" spans="2:7">
      <c r="B54" s="50" t="s">
        <v>29</v>
      </c>
      <c r="C54" s="54" t="s">
        <v>156</v>
      </c>
      <c r="D54" s="28" t="s">
        <v>72</v>
      </c>
      <c r="E54" s="28">
        <v>3336970.96</v>
      </c>
      <c r="F54" s="28">
        <v>206745955.48176458</v>
      </c>
      <c r="G54" s="49">
        <f t="shared" si="0"/>
        <v>2.272246637420791E-3</v>
      </c>
    </row>
    <row r="55" spans="2:7">
      <c r="B55" s="52" t="s">
        <v>29</v>
      </c>
      <c r="C55" s="36" t="s">
        <v>157</v>
      </c>
      <c r="D55" s="37" t="s">
        <v>72</v>
      </c>
      <c r="E55" s="37">
        <v>4718684.43</v>
      </c>
      <c r="F55" s="37">
        <v>291931553.62058187</v>
      </c>
      <c r="G55" s="51">
        <f t="shared" si="0"/>
        <v>3.2084811019672038E-3</v>
      </c>
    </row>
    <row r="56" spans="2:7">
      <c r="B56" s="50" t="s">
        <v>29</v>
      </c>
      <c r="C56" s="54" t="s">
        <v>158</v>
      </c>
      <c r="D56" s="28" t="s">
        <v>72</v>
      </c>
      <c r="E56" s="28">
        <v>2772645.96</v>
      </c>
      <c r="F56" s="28">
        <v>171170826.80719388</v>
      </c>
      <c r="G56" s="49">
        <f t="shared" si="0"/>
        <v>1.8812572885929485E-3</v>
      </c>
    </row>
    <row r="57" spans="2:7">
      <c r="B57" s="52" t="s">
        <v>29</v>
      </c>
      <c r="C57" s="36" t="s">
        <v>159</v>
      </c>
      <c r="D57" s="37" t="s">
        <v>72</v>
      </c>
      <c r="E57" s="37">
        <v>1106520.69</v>
      </c>
      <c r="F57" s="37">
        <v>68266521.222219989</v>
      </c>
      <c r="G57" s="51">
        <f t="shared" si="0"/>
        <v>7.5028492303099098E-4</v>
      </c>
    </row>
    <row r="58" spans="2:7">
      <c r="B58" s="50" t="s">
        <v>29</v>
      </c>
      <c r="C58" s="54" t="s">
        <v>160</v>
      </c>
      <c r="D58" s="28" t="s">
        <v>72</v>
      </c>
      <c r="E58" s="28">
        <v>1287258.7</v>
      </c>
      <c r="F58" s="28">
        <v>79359373.554341659</v>
      </c>
      <c r="G58" s="49">
        <f t="shared" si="0"/>
        <v>8.7220119632559496E-4</v>
      </c>
    </row>
    <row r="59" spans="2:7">
      <c r="B59" s="52" t="s">
        <v>29</v>
      </c>
      <c r="C59" s="36" t="s">
        <v>161</v>
      </c>
      <c r="D59" s="37" t="s">
        <v>72</v>
      </c>
      <c r="E59" s="37">
        <v>23941458.66</v>
      </c>
      <c r="F59" s="37">
        <v>1526500174.1804659</v>
      </c>
      <c r="G59" s="51">
        <f t="shared" si="0"/>
        <v>1.6777038659456397E-2</v>
      </c>
    </row>
    <row r="60" spans="2:7">
      <c r="B60" s="50" t="s">
        <v>29</v>
      </c>
      <c r="C60" s="54" t="s">
        <v>163</v>
      </c>
      <c r="D60" s="28" t="s">
        <v>75</v>
      </c>
      <c r="E60" s="28">
        <v>538390000</v>
      </c>
      <c r="F60" s="28">
        <v>556936681.8826592</v>
      </c>
      <c r="G60" s="49">
        <f t="shared" si="0"/>
        <v>6.1210266470039095E-3</v>
      </c>
    </row>
    <row r="61" spans="2:7">
      <c r="B61" s="52" t="s">
        <v>29</v>
      </c>
      <c r="C61" s="36" t="s">
        <v>162</v>
      </c>
      <c r="D61" s="37" t="s">
        <v>72</v>
      </c>
      <c r="E61" s="37">
        <v>6807531.5700000003</v>
      </c>
      <c r="F61" s="37">
        <v>432027504.95071661</v>
      </c>
      <c r="G61" s="51">
        <f t="shared" si="0"/>
        <v>4.7482091879864873E-3</v>
      </c>
    </row>
    <row r="62" spans="2:7">
      <c r="B62" s="50" t="s">
        <v>29</v>
      </c>
      <c r="C62" s="54" t="s">
        <v>164</v>
      </c>
      <c r="D62" s="28" t="s">
        <v>72</v>
      </c>
      <c r="E62" s="28">
        <v>2109133.25</v>
      </c>
      <c r="F62" s="28">
        <v>133326489.77459452</v>
      </c>
      <c r="G62" s="49">
        <f t="shared" si="0"/>
        <v>1.4653281480815268E-3</v>
      </c>
    </row>
    <row r="63" spans="2:7">
      <c r="B63" s="52" t="s">
        <v>29</v>
      </c>
      <c r="C63" s="36" t="s">
        <v>742</v>
      </c>
      <c r="D63" s="37" t="s">
        <v>72</v>
      </c>
      <c r="E63" s="37">
        <v>499932.64</v>
      </c>
      <c r="F63" s="37">
        <v>31548511.267349336</v>
      </c>
      <c r="G63" s="51">
        <f t="shared" si="0"/>
        <v>3.4673470867094817E-4</v>
      </c>
    </row>
    <row r="64" spans="2:7">
      <c r="B64" s="50" t="s">
        <v>29</v>
      </c>
      <c r="C64" s="54" t="s">
        <v>165</v>
      </c>
      <c r="D64" s="28" t="s">
        <v>75</v>
      </c>
      <c r="E64" s="28">
        <v>721110000</v>
      </c>
      <c r="F64" s="28">
        <v>735329826.22734976</v>
      </c>
      <c r="G64" s="49">
        <f t="shared" si="0"/>
        <v>8.0816609986243838E-3</v>
      </c>
    </row>
    <row r="65" spans="2:7">
      <c r="B65" s="52" t="s">
        <v>29</v>
      </c>
      <c r="C65" s="36" t="s">
        <v>166</v>
      </c>
      <c r="D65" s="37" t="s">
        <v>75</v>
      </c>
      <c r="E65" s="37">
        <v>307350000</v>
      </c>
      <c r="F65" s="37">
        <v>310243970.7782805</v>
      </c>
      <c r="G65" s="51">
        <f t="shared" si="0"/>
        <v>3.4097441845395622E-3</v>
      </c>
    </row>
    <row r="66" spans="2:7">
      <c r="B66" s="50" t="s">
        <v>29</v>
      </c>
      <c r="C66" s="54" t="s">
        <v>743</v>
      </c>
      <c r="D66" s="28" t="s">
        <v>72</v>
      </c>
      <c r="E66" s="28">
        <v>4367021.71</v>
      </c>
      <c r="F66" s="28">
        <v>270712084.00622201</v>
      </c>
      <c r="G66" s="49">
        <f t="shared" si="0"/>
        <v>2.9752679860601573E-3</v>
      </c>
    </row>
    <row r="67" spans="2:7">
      <c r="B67" s="52" t="s">
        <v>29</v>
      </c>
      <c r="C67" s="36" t="s">
        <v>167</v>
      </c>
      <c r="D67" s="37" t="s">
        <v>72</v>
      </c>
      <c r="E67" s="37">
        <v>3521587.12</v>
      </c>
      <c r="F67" s="37">
        <v>217588480.14134654</v>
      </c>
      <c r="G67" s="51">
        <f t="shared" si="0"/>
        <v>2.3914116781176093E-3</v>
      </c>
    </row>
    <row r="68" spans="2:7">
      <c r="B68" s="50" t="s">
        <v>29</v>
      </c>
      <c r="C68" s="54" t="s">
        <v>168</v>
      </c>
      <c r="D68" s="28" t="s">
        <v>72</v>
      </c>
      <c r="E68" s="28">
        <v>4180014.64</v>
      </c>
      <c r="F68" s="28">
        <v>257845467.90790302</v>
      </c>
      <c r="G68" s="49">
        <f t="shared" si="0"/>
        <v>2.8338571173625675E-3</v>
      </c>
    </row>
    <row r="69" spans="2:7">
      <c r="B69" s="52" t="s">
        <v>29</v>
      </c>
      <c r="C69" s="36" t="s">
        <v>169</v>
      </c>
      <c r="D69" s="37" t="s">
        <v>75</v>
      </c>
      <c r="E69" s="37">
        <v>489980000</v>
      </c>
      <c r="F69" s="37">
        <v>509716278.67412376</v>
      </c>
      <c r="G69" s="51">
        <f t="shared" si="0"/>
        <v>5.6020496147411803E-3</v>
      </c>
    </row>
    <row r="70" spans="2:7">
      <c r="B70" s="50" t="s">
        <v>29</v>
      </c>
      <c r="C70" s="54" t="s">
        <v>170</v>
      </c>
      <c r="D70" s="28" t="s">
        <v>75</v>
      </c>
      <c r="E70" s="28">
        <v>365990000</v>
      </c>
      <c r="F70" s="28">
        <v>373309931.02531141</v>
      </c>
      <c r="G70" s="49">
        <f t="shared" si="0"/>
        <v>4.1028722110255204E-3</v>
      </c>
    </row>
    <row r="71" spans="2:7">
      <c r="B71" s="52" t="s">
        <v>29</v>
      </c>
      <c r="C71" s="36" t="s">
        <v>171</v>
      </c>
      <c r="D71" s="37" t="s">
        <v>72</v>
      </c>
      <c r="E71" s="37">
        <v>2342334.73</v>
      </c>
      <c r="F71" s="37">
        <v>145501013.30783668</v>
      </c>
      <c r="G71" s="51">
        <f t="shared" ref="G71:G134" si="1">F71/$F$203</f>
        <v>1.5991325559895197E-3</v>
      </c>
    </row>
    <row r="72" spans="2:7">
      <c r="B72" s="50" t="s">
        <v>29</v>
      </c>
      <c r="C72" s="54" t="s">
        <v>172</v>
      </c>
      <c r="D72" s="28" t="s">
        <v>75</v>
      </c>
      <c r="E72" s="28">
        <v>824510000</v>
      </c>
      <c r="F72" s="28">
        <v>831682469.98686028</v>
      </c>
      <c r="G72" s="49">
        <f t="shared" si="1"/>
        <v>9.1406271596744457E-3</v>
      </c>
    </row>
    <row r="73" spans="2:7">
      <c r="B73" s="52" t="s">
        <v>29</v>
      </c>
      <c r="C73" s="36" t="s">
        <v>173</v>
      </c>
      <c r="D73" s="37" t="s">
        <v>75</v>
      </c>
      <c r="E73" s="37">
        <v>995400000</v>
      </c>
      <c r="F73" s="37">
        <v>1000227116.4830656</v>
      </c>
      <c r="G73" s="51">
        <f t="shared" si="1"/>
        <v>1.0993021347332727E-2</v>
      </c>
    </row>
    <row r="74" spans="2:7">
      <c r="B74" s="50" t="s">
        <v>29</v>
      </c>
      <c r="C74" s="54" t="s">
        <v>174</v>
      </c>
      <c r="D74" s="28" t="s">
        <v>72</v>
      </c>
      <c r="E74" s="28">
        <v>3463704.21</v>
      </c>
      <c r="F74" s="28">
        <v>213381049.07284647</v>
      </c>
      <c r="G74" s="49">
        <f t="shared" si="1"/>
        <v>2.3451698008566911E-3</v>
      </c>
    </row>
    <row r="75" spans="2:7">
      <c r="B75" s="52" t="s">
        <v>29</v>
      </c>
      <c r="C75" s="36" t="s">
        <v>175</v>
      </c>
      <c r="D75" s="37" t="s">
        <v>75</v>
      </c>
      <c r="E75" s="37">
        <v>410800000</v>
      </c>
      <c r="F75" s="37">
        <v>421194598.86271036</v>
      </c>
      <c r="G75" s="51">
        <f t="shared" si="1"/>
        <v>4.6291498604431316E-3</v>
      </c>
    </row>
    <row r="76" spans="2:7">
      <c r="B76" s="50" t="s">
        <v>29</v>
      </c>
      <c r="C76" s="54" t="s">
        <v>176</v>
      </c>
      <c r="D76" s="28" t="s">
        <v>75</v>
      </c>
      <c r="E76" s="28">
        <v>549580000</v>
      </c>
      <c r="F76" s="28">
        <v>558384458.43612993</v>
      </c>
      <c r="G76" s="49">
        <f t="shared" si="1"/>
        <v>6.136938471724712E-3</v>
      </c>
    </row>
    <row r="77" spans="2:7">
      <c r="B77" s="52" t="s">
        <v>29</v>
      </c>
      <c r="C77" s="36" t="s">
        <v>177</v>
      </c>
      <c r="D77" s="37" t="s">
        <v>75</v>
      </c>
      <c r="E77" s="37">
        <v>1515310000</v>
      </c>
      <c r="F77" s="37">
        <v>1521798516.1388896</v>
      </c>
      <c r="G77" s="51">
        <f t="shared" si="1"/>
        <v>1.6725364968184518E-2</v>
      </c>
    </row>
    <row r="78" spans="2:7">
      <c r="B78" s="50" t="s">
        <v>29</v>
      </c>
      <c r="C78" s="54" t="s">
        <v>178</v>
      </c>
      <c r="D78" s="28" t="s">
        <v>72</v>
      </c>
      <c r="E78" s="28">
        <v>6717735.1699999999</v>
      </c>
      <c r="F78" s="28">
        <v>412237619.37243271</v>
      </c>
      <c r="G78" s="49">
        <f t="shared" si="1"/>
        <v>4.5307079514790389E-3</v>
      </c>
    </row>
    <row r="79" spans="2:7">
      <c r="B79" s="52" t="s">
        <v>29</v>
      </c>
      <c r="C79" s="36" t="s">
        <v>179</v>
      </c>
      <c r="D79" s="37" t="s">
        <v>75</v>
      </c>
      <c r="E79" s="37">
        <v>1038900000</v>
      </c>
      <c r="F79" s="37">
        <v>1062964863.8986501</v>
      </c>
      <c r="G79" s="51">
        <f t="shared" si="1"/>
        <v>1.1682542142417835E-2</v>
      </c>
    </row>
    <row r="80" spans="2:7">
      <c r="B80" s="50" t="s">
        <v>29</v>
      </c>
      <c r="C80" s="54" t="s">
        <v>180</v>
      </c>
      <c r="D80" s="28" t="s">
        <v>75</v>
      </c>
      <c r="E80" s="28">
        <v>410000000</v>
      </c>
      <c r="F80" s="28">
        <v>418463242.73971444</v>
      </c>
      <c r="G80" s="49">
        <f t="shared" si="1"/>
        <v>4.5991308220942849E-3</v>
      </c>
    </row>
    <row r="81" spans="2:7">
      <c r="B81" s="52" t="s">
        <v>29</v>
      </c>
      <c r="C81" s="36" t="s">
        <v>181</v>
      </c>
      <c r="D81" s="37" t="s">
        <v>75</v>
      </c>
      <c r="E81" s="37">
        <v>620680000</v>
      </c>
      <c r="F81" s="37">
        <v>631693663.29781079</v>
      </c>
      <c r="G81" s="51">
        <f t="shared" si="1"/>
        <v>6.9426451364610802E-3</v>
      </c>
    </row>
    <row r="82" spans="2:7">
      <c r="B82" s="50" t="s">
        <v>29</v>
      </c>
      <c r="C82" s="54" t="s">
        <v>744</v>
      </c>
      <c r="D82" s="28" t="s">
        <v>72</v>
      </c>
      <c r="E82" s="28">
        <v>11448348.619999999</v>
      </c>
      <c r="F82" s="28">
        <v>715012278.40572464</v>
      </c>
      <c r="G82" s="49">
        <f t="shared" si="1"/>
        <v>7.8583604769249613E-3</v>
      </c>
    </row>
    <row r="83" spans="2:7">
      <c r="B83" s="52" t="s">
        <v>29</v>
      </c>
      <c r="C83" s="36" t="s">
        <v>183</v>
      </c>
      <c r="D83" s="37" t="s">
        <v>75</v>
      </c>
      <c r="E83" s="37">
        <v>816380000</v>
      </c>
      <c r="F83" s="37">
        <v>827332257.04977024</v>
      </c>
      <c r="G83" s="51">
        <f t="shared" si="1"/>
        <v>9.0928160346861308E-3</v>
      </c>
    </row>
    <row r="84" spans="2:7">
      <c r="B84" s="50" t="s">
        <v>29</v>
      </c>
      <c r="C84" s="54" t="s">
        <v>184</v>
      </c>
      <c r="D84" s="28" t="s">
        <v>72</v>
      </c>
      <c r="E84" s="28">
        <v>6578665.8499999996</v>
      </c>
      <c r="F84" s="28">
        <v>409338191.82223171</v>
      </c>
      <c r="G84" s="49">
        <f t="shared" si="1"/>
        <v>4.4988417198710854E-3</v>
      </c>
    </row>
    <row r="85" spans="2:7">
      <c r="B85" s="52" t="s">
        <v>29</v>
      </c>
      <c r="C85" s="36" t="s">
        <v>185</v>
      </c>
      <c r="D85" s="37" t="s">
        <v>75</v>
      </c>
      <c r="E85" s="37">
        <v>313870000</v>
      </c>
      <c r="F85" s="37">
        <v>317075810.6650669</v>
      </c>
      <c r="G85" s="51">
        <f t="shared" si="1"/>
        <v>3.4848296930999308E-3</v>
      </c>
    </row>
    <row r="86" spans="2:7">
      <c r="B86" s="50" t="s">
        <v>29</v>
      </c>
      <c r="C86" s="54" t="s">
        <v>186</v>
      </c>
      <c r="D86" s="28" t="s">
        <v>75</v>
      </c>
      <c r="E86" s="28">
        <v>755620000</v>
      </c>
      <c r="F86" s="28">
        <v>761075954.90566564</v>
      </c>
      <c r="G86" s="49">
        <f t="shared" si="1"/>
        <v>8.3646244751266665E-3</v>
      </c>
    </row>
    <row r="87" spans="2:7">
      <c r="B87" s="52" t="s">
        <v>29</v>
      </c>
      <c r="C87" s="36" t="s">
        <v>187</v>
      </c>
      <c r="D87" s="37" t="s">
        <v>75</v>
      </c>
      <c r="E87" s="37">
        <v>748310000</v>
      </c>
      <c r="F87" s="37">
        <v>752280502.46424019</v>
      </c>
      <c r="G87" s="51">
        <f t="shared" si="1"/>
        <v>8.2679578332663563E-3</v>
      </c>
    </row>
    <row r="88" spans="2:7">
      <c r="B88" s="50" t="s">
        <v>29</v>
      </c>
      <c r="C88" s="54" t="s">
        <v>188</v>
      </c>
      <c r="D88" s="28" t="s">
        <v>72</v>
      </c>
      <c r="E88" s="28">
        <v>4264816.72</v>
      </c>
      <c r="F88" s="28">
        <v>262945419.04201299</v>
      </c>
      <c r="G88" s="49">
        <f t="shared" si="1"/>
        <v>2.8899082589120516E-3</v>
      </c>
    </row>
    <row r="89" spans="2:7">
      <c r="B89" s="52" t="s">
        <v>29</v>
      </c>
      <c r="C89" s="36" t="s">
        <v>189</v>
      </c>
      <c r="D89" s="37" t="s">
        <v>75</v>
      </c>
      <c r="E89" s="37">
        <v>447000000</v>
      </c>
      <c r="F89" s="37">
        <v>458210313.56858319</v>
      </c>
      <c r="G89" s="51">
        <f t="shared" si="1"/>
        <v>5.0359720063765526E-3</v>
      </c>
    </row>
    <row r="90" spans="2:7">
      <c r="B90" s="50" t="s">
        <v>29</v>
      </c>
      <c r="C90" s="54" t="s">
        <v>190</v>
      </c>
      <c r="D90" s="28" t="s">
        <v>75</v>
      </c>
      <c r="E90" s="28">
        <v>399730000</v>
      </c>
      <c r="F90" s="28">
        <v>409338330.85170013</v>
      </c>
      <c r="G90" s="49">
        <f t="shared" si="1"/>
        <v>4.4988432478779644E-3</v>
      </c>
    </row>
    <row r="91" spans="2:7">
      <c r="B91" s="52" t="s">
        <v>29</v>
      </c>
      <c r="C91" s="36" t="s">
        <v>191</v>
      </c>
      <c r="D91" s="37" t="s">
        <v>75</v>
      </c>
      <c r="E91" s="37">
        <v>301230000</v>
      </c>
      <c r="F91" s="37">
        <v>307167944.70472229</v>
      </c>
      <c r="G91" s="51">
        <f t="shared" si="1"/>
        <v>3.3759370424072082E-3</v>
      </c>
    </row>
    <row r="92" spans="2:7">
      <c r="B92" s="50" t="s">
        <v>29</v>
      </c>
      <c r="C92" s="54" t="s">
        <v>192</v>
      </c>
      <c r="D92" s="28" t="s">
        <v>75</v>
      </c>
      <c r="E92" s="28">
        <v>336500000</v>
      </c>
      <c r="F92" s="28">
        <v>342731519.86017132</v>
      </c>
      <c r="G92" s="49">
        <f t="shared" si="1"/>
        <v>3.7667994119917883E-3</v>
      </c>
    </row>
    <row r="93" spans="2:7">
      <c r="B93" s="52" t="s">
        <v>29</v>
      </c>
      <c r="C93" s="36" t="s">
        <v>193</v>
      </c>
      <c r="D93" s="37" t="s">
        <v>75</v>
      </c>
      <c r="E93" s="37">
        <v>158000000</v>
      </c>
      <c r="F93" s="37">
        <v>160687001.87630931</v>
      </c>
      <c r="G93" s="51">
        <f t="shared" si="1"/>
        <v>1.7660345463100318E-3</v>
      </c>
    </row>
    <row r="94" spans="2:7">
      <c r="B94" s="50" t="s">
        <v>29</v>
      </c>
      <c r="C94" s="54" t="s">
        <v>194</v>
      </c>
      <c r="D94" s="28" t="s">
        <v>72</v>
      </c>
      <c r="E94" s="28">
        <v>1930238.23</v>
      </c>
      <c r="F94" s="28">
        <v>120445012.19878444</v>
      </c>
      <c r="G94" s="49">
        <f t="shared" si="1"/>
        <v>1.323753943940796E-3</v>
      </c>
    </row>
    <row r="95" spans="2:7">
      <c r="B95" s="52" t="s">
        <v>29</v>
      </c>
      <c r="C95" s="36" t="s">
        <v>586</v>
      </c>
      <c r="D95" s="37" t="s">
        <v>75</v>
      </c>
      <c r="E95" s="37">
        <v>711000000</v>
      </c>
      <c r="F95" s="37">
        <v>720143168.12297344</v>
      </c>
      <c r="G95" s="51">
        <f t="shared" si="1"/>
        <v>7.9147516497526382E-3</v>
      </c>
    </row>
    <row r="96" spans="2:7">
      <c r="B96" s="50" t="s">
        <v>29</v>
      </c>
      <c r="C96" s="54" t="s">
        <v>587</v>
      </c>
      <c r="D96" s="28" t="s">
        <v>75</v>
      </c>
      <c r="E96" s="28">
        <v>255690000</v>
      </c>
      <c r="F96" s="28">
        <v>258098131.00318533</v>
      </c>
      <c r="G96" s="49">
        <f t="shared" si="1"/>
        <v>2.8366340174828999E-3</v>
      </c>
    </row>
    <row r="97" spans="2:7">
      <c r="B97" s="52" t="s">
        <v>29</v>
      </c>
      <c r="C97" s="36" t="s">
        <v>620</v>
      </c>
      <c r="D97" s="37" t="s">
        <v>75</v>
      </c>
      <c r="E97" s="37">
        <v>154000000</v>
      </c>
      <c r="F97" s="37">
        <v>154656586.64836428</v>
      </c>
      <c r="G97" s="51">
        <f t="shared" si="1"/>
        <v>1.6997571156729047E-3</v>
      </c>
    </row>
    <row r="98" spans="2:7">
      <c r="B98" s="50" t="s">
        <v>29</v>
      </c>
      <c r="C98" s="54" t="s">
        <v>197</v>
      </c>
      <c r="D98" s="28" t="s">
        <v>75</v>
      </c>
      <c r="E98" s="28">
        <v>180000000</v>
      </c>
      <c r="F98" s="28">
        <v>180066972.3306953</v>
      </c>
      <c r="G98" s="49">
        <f t="shared" si="1"/>
        <v>1.9790306003110831E-3</v>
      </c>
    </row>
    <row r="99" spans="2:7">
      <c r="B99" s="52" t="s">
        <v>29</v>
      </c>
      <c r="C99" s="36" t="s">
        <v>198</v>
      </c>
      <c r="D99" s="37" t="s">
        <v>72</v>
      </c>
      <c r="E99" s="37">
        <v>2926734.09</v>
      </c>
      <c r="F99" s="37">
        <v>180043827.91282868</v>
      </c>
      <c r="G99" s="51">
        <f t="shared" si="1"/>
        <v>1.9787762310028664E-3</v>
      </c>
    </row>
    <row r="100" spans="2:7">
      <c r="B100" s="50" t="s">
        <v>29</v>
      </c>
      <c r="C100" s="54" t="s">
        <v>501</v>
      </c>
      <c r="D100" s="28" t="s">
        <v>75</v>
      </c>
      <c r="E100" s="28">
        <v>1376380000</v>
      </c>
      <c r="F100" s="28">
        <v>1414269342.2576442</v>
      </c>
      <c r="G100" s="49">
        <f t="shared" si="1"/>
        <v>1.554356287098293E-2</v>
      </c>
    </row>
    <row r="101" spans="2:7">
      <c r="B101" s="52" t="s">
        <v>29</v>
      </c>
      <c r="C101" s="36" t="s">
        <v>501</v>
      </c>
      <c r="D101" s="37" t="s">
        <v>75</v>
      </c>
      <c r="E101" s="37">
        <v>773000000</v>
      </c>
      <c r="F101" s="37">
        <v>778671606.79552591</v>
      </c>
      <c r="G101" s="51">
        <f t="shared" si="1"/>
        <v>8.5580099309475344E-3</v>
      </c>
    </row>
    <row r="102" spans="2:7">
      <c r="B102" s="50" t="s">
        <v>29</v>
      </c>
      <c r="C102" s="54" t="s">
        <v>198</v>
      </c>
      <c r="D102" s="28" t="s">
        <v>75</v>
      </c>
      <c r="E102" s="28">
        <v>213000000</v>
      </c>
      <c r="F102" s="28">
        <v>224140420.20920372</v>
      </c>
      <c r="G102" s="49">
        <f t="shared" si="1"/>
        <v>2.4634209406595516E-3</v>
      </c>
    </row>
    <row r="103" spans="2:7">
      <c r="B103" s="52" t="s">
        <v>29</v>
      </c>
      <c r="C103" s="36" t="s">
        <v>200</v>
      </c>
      <c r="D103" s="37" t="s">
        <v>75</v>
      </c>
      <c r="E103" s="37">
        <v>109150000</v>
      </c>
      <c r="F103" s="37">
        <v>114589768.8019702</v>
      </c>
      <c r="G103" s="51">
        <f t="shared" si="1"/>
        <v>1.2594017437311772E-3</v>
      </c>
    </row>
    <row r="104" spans="2:7">
      <c r="B104" s="50" t="s">
        <v>29</v>
      </c>
      <c r="C104" s="54" t="s">
        <v>201</v>
      </c>
      <c r="D104" s="28" t="s">
        <v>75</v>
      </c>
      <c r="E104" s="28">
        <v>382210000</v>
      </c>
      <c r="F104" s="28">
        <v>400864736.66936344</v>
      </c>
      <c r="G104" s="49">
        <f t="shared" si="1"/>
        <v>4.4057139973307574E-3</v>
      </c>
    </row>
    <row r="105" spans="2:7">
      <c r="B105" s="52" t="s">
        <v>29</v>
      </c>
      <c r="C105" s="36" t="s">
        <v>497</v>
      </c>
      <c r="D105" s="37" t="s">
        <v>75</v>
      </c>
      <c r="E105" s="37">
        <v>125286</v>
      </c>
      <c r="F105" s="37">
        <v>1318791770.3831909</v>
      </c>
      <c r="G105" s="51">
        <f t="shared" si="1"/>
        <v>1.4494214209553062E-2</v>
      </c>
    </row>
    <row r="106" spans="2:7">
      <c r="B106" s="50" t="s">
        <v>29</v>
      </c>
      <c r="C106" s="54" t="s">
        <v>202</v>
      </c>
      <c r="D106" s="28" t="s">
        <v>75</v>
      </c>
      <c r="E106" s="28">
        <v>176500000</v>
      </c>
      <c r="F106" s="28">
        <v>184346496.45707056</v>
      </c>
      <c r="G106" s="49">
        <f t="shared" si="1"/>
        <v>2.0260648181426141E-3</v>
      </c>
    </row>
    <row r="107" spans="2:7">
      <c r="B107" s="52" t="s">
        <v>29</v>
      </c>
      <c r="C107" s="36" t="s">
        <v>745</v>
      </c>
      <c r="D107" s="37" t="s">
        <v>72</v>
      </c>
      <c r="E107" s="37">
        <v>2431315.34</v>
      </c>
      <c r="F107" s="37">
        <v>155874807.47397435</v>
      </c>
      <c r="G107" s="51">
        <f t="shared" si="1"/>
        <v>1.7131460023777408E-3</v>
      </c>
    </row>
    <row r="108" spans="2:7">
      <c r="B108" s="50" t="s">
        <v>29</v>
      </c>
      <c r="C108" s="54" t="s">
        <v>203</v>
      </c>
      <c r="D108" s="28" t="s">
        <v>75</v>
      </c>
      <c r="E108" s="28">
        <v>425440000</v>
      </c>
      <c r="F108" s="28">
        <v>441406289.68863344</v>
      </c>
      <c r="G108" s="49">
        <f t="shared" si="1"/>
        <v>4.8512869581618014E-3</v>
      </c>
    </row>
    <row r="109" spans="2:7">
      <c r="B109" s="52" t="s">
        <v>29</v>
      </c>
      <c r="C109" s="36" t="s">
        <v>204</v>
      </c>
      <c r="D109" s="37" t="s">
        <v>75</v>
      </c>
      <c r="E109" s="37">
        <v>683540000</v>
      </c>
      <c r="F109" s="37">
        <v>705297673.00827003</v>
      </c>
      <c r="G109" s="51">
        <f t="shared" si="1"/>
        <v>7.7515918613223055E-3</v>
      </c>
    </row>
    <row r="110" spans="2:7">
      <c r="B110" s="50" t="s">
        <v>29</v>
      </c>
      <c r="C110" s="54" t="s">
        <v>205</v>
      </c>
      <c r="D110" s="28" t="s">
        <v>75</v>
      </c>
      <c r="E110" s="28">
        <v>251000000</v>
      </c>
      <c r="F110" s="28">
        <v>258142802.094459</v>
      </c>
      <c r="G110" s="49">
        <f t="shared" si="1"/>
        <v>2.8371249762380543E-3</v>
      </c>
    </row>
    <row r="111" spans="2:7">
      <c r="B111" s="52" t="s">
        <v>29</v>
      </c>
      <c r="C111" s="36" t="s">
        <v>206</v>
      </c>
      <c r="D111" s="37" t="s">
        <v>75</v>
      </c>
      <c r="E111" s="37">
        <v>124050000</v>
      </c>
      <c r="F111" s="37">
        <v>127439278.35342762</v>
      </c>
      <c r="G111" s="51">
        <f t="shared" si="1"/>
        <v>1.4006246024940935E-3</v>
      </c>
    </row>
    <row r="112" spans="2:7">
      <c r="B112" s="50" t="s">
        <v>29</v>
      </c>
      <c r="C112" s="54" t="s">
        <v>207</v>
      </c>
      <c r="D112" s="28" t="s">
        <v>75</v>
      </c>
      <c r="E112" s="28">
        <v>347770000</v>
      </c>
      <c r="F112" s="28">
        <v>356379588.39129573</v>
      </c>
      <c r="G112" s="49">
        <f t="shared" si="1"/>
        <v>3.9167988533587144E-3</v>
      </c>
    </row>
    <row r="113" spans="2:7">
      <c r="B113" s="52" t="s">
        <v>29</v>
      </c>
      <c r="C113" s="36" t="s">
        <v>208</v>
      </c>
      <c r="D113" s="37" t="s">
        <v>75</v>
      </c>
      <c r="E113" s="37">
        <v>839000000</v>
      </c>
      <c r="F113" s="37">
        <v>860784618.96846855</v>
      </c>
      <c r="G113" s="51">
        <f t="shared" si="1"/>
        <v>9.4604750619518407E-3</v>
      </c>
    </row>
    <row r="114" spans="2:7">
      <c r="B114" s="50" t="s">
        <v>29</v>
      </c>
      <c r="C114" s="54" t="s">
        <v>746</v>
      </c>
      <c r="D114" s="28" t="s">
        <v>72</v>
      </c>
      <c r="E114" s="28">
        <v>1950870.57</v>
      </c>
      <c r="F114" s="28">
        <v>122173085.457031</v>
      </c>
      <c r="G114" s="49">
        <f t="shared" si="1"/>
        <v>1.3427463766639302E-3</v>
      </c>
    </row>
    <row r="115" spans="2:7">
      <c r="B115" s="52" t="s">
        <v>29</v>
      </c>
      <c r="C115" s="36" t="s">
        <v>209</v>
      </c>
      <c r="D115" s="37" t="s">
        <v>75</v>
      </c>
      <c r="E115" s="37">
        <v>429740000</v>
      </c>
      <c r="F115" s="37">
        <v>437913437.07743192</v>
      </c>
      <c r="G115" s="51">
        <f t="shared" si="1"/>
        <v>4.8128986734559892E-3</v>
      </c>
    </row>
    <row r="116" spans="2:7">
      <c r="B116" s="50" t="s">
        <v>29</v>
      </c>
      <c r="C116" s="54" t="s">
        <v>210</v>
      </c>
      <c r="D116" s="28" t="s">
        <v>75</v>
      </c>
      <c r="E116" s="28">
        <v>456100000</v>
      </c>
      <c r="F116" s="28">
        <v>459513776.42614532</v>
      </c>
      <c r="G116" s="49">
        <f t="shared" si="1"/>
        <v>5.0502977477831822E-3</v>
      </c>
    </row>
    <row r="117" spans="2:7">
      <c r="B117" s="52" t="s">
        <v>29</v>
      </c>
      <c r="C117" s="36" t="s">
        <v>211</v>
      </c>
      <c r="D117" s="37" t="s">
        <v>75</v>
      </c>
      <c r="E117" s="37">
        <v>160500000</v>
      </c>
      <c r="F117" s="37">
        <v>162439020.75676969</v>
      </c>
      <c r="G117" s="51">
        <f t="shared" si="1"/>
        <v>1.7852901539979653E-3</v>
      </c>
    </row>
    <row r="118" spans="2:7">
      <c r="B118" s="50" t="s">
        <v>29</v>
      </c>
      <c r="C118" s="54" t="s">
        <v>212</v>
      </c>
      <c r="D118" s="28" t="s">
        <v>72</v>
      </c>
      <c r="E118" s="28">
        <v>5203675.0999999996</v>
      </c>
      <c r="F118" s="28">
        <v>320186045.87005568</v>
      </c>
      <c r="G118" s="49">
        <f t="shared" si="1"/>
        <v>3.5190128115539549E-3</v>
      </c>
    </row>
    <row r="119" spans="2:7">
      <c r="B119" s="52" t="s">
        <v>29</v>
      </c>
      <c r="C119" s="36" t="s">
        <v>499</v>
      </c>
      <c r="D119" s="37" t="s">
        <v>72</v>
      </c>
      <c r="E119" s="37">
        <v>180000000</v>
      </c>
      <c r="F119" s="37">
        <v>186888929.06606835</v>
      </c>
      <c r="G119" s="51">
        <f t="shared" si="1"/>
        <v>2.0540074878466108E-3</v>
      </c>
    </row>
    <row r="120" spans="2:7">
      <c r="B120" s="50" t="s">
        <v>29</v>
      </c>
      <c r="C120" s="54" t="s">
        <v>524</v>
      </c>
      <c r="D120" s="28" t="s">
        <v>75</v>
      </c>
      <c r="E120" s="28">
        <v>477200000</v>
      </c>
      <c r="F120" s="28">
        <v>496292319.43018264</v>
      </c>
      <c r="G120" s="49">
        <f t="shared" si="1"/>
        <v>5.4545132521466077E-3</v>
      </c>
    </row>
    <row r="121" spans="2:7">
      <c r="B121" s="52" t="s">
        <v>29</v>
      </c>
      <c r="C121" s="36" t="s">
        <v>747</v>
      </c>
      <c r="D121" s="37" t="s">
        <v>75</v>
      </c>
      <c r="E121" s="37">
        <v>330000000</v>
      </c>
      <c r="F121" s="37">
        <v>352597250.98835212</v>
      </c>
      <c r="G121" s="51">
        <f t="shared" si="1"/>
        <v>3.8752289787490628E-3</v>
      </c>
    </row>
    <row r="122" spans="2:7">
      <c r="B122" s="50" t="s">
        <v>29</v>
      </c>
      <c r="C122" s="54" t="s">
        <v>498</v>
      </c>
      <c r="D122" s="28" t="s">
        <v>75</v>
      </c>
      <c r="E122" s="28">
        <v>1656000000</v>
      </c>
      <c r="F122" s="28">
        <v>1731505238.9035125</v>
      </c>
      <c r="G122" s="49">
        <f t="shared" si="1"/>
        <v>1.9030151993091889E-2</v>
      </c>
    </row>
    <row r="123" spans="2:7">
      <c r="B123" s="52" t="s">
        <v>29</v>
      </c>
      <c r="C123" s="36" t="s">
        <v>500</v>
      </c>
      <c r="D123" s="37" t="s">
        <v>75</v>
      </c>
      <c r="E123" s="37">
        <v>369490000</v>
      </c>
      <c r="F123" s="37">
        <v>381824062.41349167</v>
      </c>
      <c r="G123" s="51">
        <f t="shared" si="1"/>
        <v>4.1964469867558137E-3</v>
      </c>
    </row>
    <row r="124" spans="2:7">
      <c r="B124" s="50" t="s">
        <v>29</v>
      </c>
      <c r="C124" s="54" t="s">
        <v>502</v>
      </c>
      <c r="D124" s="28" t="s">
        <v>75</v>
      </c>
      <c r="E124" s="28">
        <v>618800000</v>
      </c>
      <c r="F124" s="28">
        <v>632323782.32424617</v>
      </c>
      <c r="G124" s="49">
        <f t="shared" si="1"/>
        <v>6.9495704755113954E-3</v>
      </c>
    </row>
    <row r="125" spans="2:7">
      <c r="B125" s="52" t="s">
        <v>29</v>
      </c>
      <c r="C125" s="36" t="s">
        <v>526</v>
      </c>
      <c r="D125" s="37" t="s">
        <v>75</v>
      </c>
      <c r="E125" s="37">
        <v>524000000</v>
      </c>
      <c r="F125" s="37">
        <v>533221326.21759331</v>
      </c>
      <c r="G125" s="51">
        <f t="shared" si="1"/>
        <v>5.8603824325155788E-3</v>
      </c>
    </row>
    <row r="126" spans="2:7">
      <c r="B126" s="50" t="s">
        <v>29</v>
      </c>
      <c r="C126" s="54" t="s">
        <v>748</v>
      </c>
      <c r="D126" s="28" t="s">
        <v>75</v>
      </c>
      <c r="E126" s="28">
        <v>338000000</v>
      </c>
      <c r="F126" s="28">
        <v>350060613.81363159</v>
      </c>
      <c r="G126" s="49">
        <f t="shared" si="1"/>
        <v>3.8473500039116386E-3</v>
      </c>
    </row>
    <row r="127" spans="2:7">
      <c r="B127" s="52" t="s">
        <v>29</v>
      </c>
      <c r="C127" s="36" t="s">
        <v>527</v>
      </c>
      <c r="D127" s="37" t="s">
        <v>75</v>
      </c>
      <c r="E127" s="37">
        <v>1033000000</v>
      </c>
      <c r="F127" s="37">
        <v>1045693763.0839391</v>
      </c>
      <c r="G127" s="51">
        <f t="shared" si="1"/>
        <v>1.1492723673372892E-2</v>
      </c>
    </row>
    <row r="128" spans="2:7">
      <c r="B128" s="50" t="s">
        <v>29</v>
      </c>
      <c r="C128" s="54" t="s">
        <v>749</v>
      </c>
      <c r="D128" s="28" t="s">
        <v>75</v>
      </c>
      <c r="E128" s="28">
        <v>390900000</v>
      </c>
      <c r="F128" s="28">
        <v>397439512.58015746</v>
      </c>
      <c r="G128" s="49">
        <f t="shared" si="1"/>
        <v>4.3680689856013871E-3</v>
      </c>
    </row>
    <row r="129" spans="2:7">
      <c r="B129" s="52" t="s">
        <v>29</v>
      </c>
      <c r="C129" s="36" t="s">
        <v>750</v>
      </c>
      <c r="D129" s="37" t="s">
        <v>75</v>
      </c>
      <c r="E129" s="37">
        <v>430000000</v>
      </c>
      <c r="F129" s="37">
        <v>458339411.57192403</v>
      </c>
      <c r="G129" s="51">
        <f t="shared" si="1"/>
        <v>5.0373908612378502E-3</v>
      </c>
    </row>
    <row r="130" spans="2:7">
      <c r="B130" s="50" t="s">
        <v>29</v>
      </c>
      <c r="C130" s="54" t="s">
        <v>751</v>
      </c>
      <c r="D130" s="28" t="s">
        <v>75</v>
      </c>
      <c r="E130" s="28">
        <v>737900000</v>
      </c>
      <c r="F130" s="28">
        <v>760663903.70620871</v>
      </c>
      <c r="G130" s="49">
        <f t="shared" si="1"/>
        <v>8.3600958160279706E-3</v>
      </c>
    </row>
    <row r="131" spans="2:7">
      <c r="B131" s="52" t="s">
        <v>29</v>
      </c>
      <c r="C131" s="36" t="s">
        <v>752</v>
      </c>
      <c r="D131" s="37" t="s">
        <v>75</v>
      </c>
      <c r="E131" s="37">
        <v>300000000</v>
      </c>
      <c r="F131" s="37">
        <v>310498110.67352098</v>
      </c>
      <c r="G131" s="51">
        <f t="shared" si="1"/>
        <v>3.4125373154670767E-3</v>
      </c>
    </row>
    <row r="132" spans="2:7">
      <c r="B132" s="50" t="s">
        <v>29</v>
      </c>
      <c r="C132" s="54" t="s">
        <v>753</v>
      </c>
      <c r="D132" s="28" t="s">
        <v>75</v>
      </c>
      <c r="E132" s="28">
        <v>576500000</v>
      </c>
      <c r="F132" s="28">
        <v>600551525.06652772</v>
      </c>
      <c r="G132" s="49">
        <f t="shared" si="1"/>
        <v>6.6003766808908921E-3</v>
      </c>
    </row>
    <row r="133" spans="2:7">
      <c r="B133" s="52" t="s">
        <v>29</v>
      </c>
      <c r="C133" s="36" t="s">
        <v>754</v>
      </c>
      <c r="D133" s="37" t="s">
        <v>75</v>
      </c>
      <c r="E133" s="37">
        <v>950000000</v>
      </c>
      <c r="F133" s="37">
        <v>972790963.88122892</v>
      </c>
      <c r="G133" s="51">
        <f t="shared" si="1"/>
        <v>1.0691483620280138E-2</v>
      </c>
    </row>
    <row r="134" spans="2:7">
      <c r="B134" s="50" t="s">
        <v>29</v>
      </c>
      <c r="C134" s="54" t="s">
        <v>755</v>
      </c>
      <c r="D134" s="28" t="s">
        <v>75</v>
      </c>
      <c r="E134" s="28">
        <v>166500000</v>
      </c>
      <c r="F134" s="28">
        <v>170016434.41017646</v>
      </c>
      <c r="G134" s="49">
        <f t="shared" si="1"/>
        <v>1.8685699098421784E-3</v>
      </c>
    </row>
    <row r="135" spans="2:7">
      <c r="B135" s="52" t="s">
        <v>29</v>
      </c>
      <c r="C135" s="36" t="s">
        <v>756</v>
      </c>
      <c r="D135" s="37" t="s">
        <v>75</v>
      </c>
      <c r="E135" s="37">
        <v>600000000</v>
      </c>
      <c r="F135" s="37">
        <v>616157823.55306888</v>
      </c>
      <c r="G135" s="51">
        <f t="shared" ref="G135:G150" si="2">F135/$F$203</f>
        <v>6.7718980979652689E-3</v>
      </c>
    </row>
    <row r="136" spans="2:7">
      <c r="B136" s="50" t="s">
        <v>29</v>
      </c>
      <c r="C136" s="54" t="s">
        <v>757</v>
      </c>
      <c r="D136" s="28" t="s">
        <v>75</v>
      </c>
      <c r="E136" s="28">
        <v>184400000</v>
      </c>
      <c r="F136" s="28">
        <v>186507052.92331716</v>
      </c>
      <c r="G136" s="49">
        <f t="shared" si="2"/>
        <v>2.0498104684695904E-3</v>
      </c>
    </row>
    <row r="137" spans="2:7">
      <c r="B137" s="52" t="s">
        <v>29</v>
      </c>
      <c r="C137" s="36" t="s">
        <v>758</v>
      </c>
      <c r="D137" s="37" t="s">
        <v>75</v>
      </c>
      <c r="E137" s="37">
        <v>1324000000</v>
      </c>
      <c r="F137" s="37">
        <v>1332694108.9069173</v>
      </c>
      <c r="G137" s="51">
        <f t="shared" si="2"/>
        <v>1.4647008211685837E-2</v>
      </c>
    </row>
    <row r="138" spans="2:7">
      <c r="B138" s="50" t="s">
        <v>29</v>
      </c>
      <c r="C138" s="54" t="s">
        <v>759</v>
      </c>
      <c r="D138" s="28" t="s">
        <v>75</v>
      </c>
      <c r="E138" s="28">
        <v>1215000000</v>
      </c>
      <c r="F138" s="28">
        <v>1232341626.1203172</v>
      </c>
      <c r="G138" s="49">
        <f t="shared" si="2"/>
        <v>1.3544081718941014E-2</v>
      </c>
    </row>
    <row r="139" spans="2:7">
      <c r="B139" s="52" t="s">
        <v>29</v>
      </c>
      <c r="C139" s="36" t="s">
        <v>760</v>
      </c>
      <c r="D139" s="37" t="s">
        <v>75</v>
      </c>
      <c r="E139" s="37">
        <v>383950000</v>
      </c>
      <c r="F139" s="37">
        <v>390925276.9841224</v>
      </c>
      <c r="G139" s="51">
        <f t="shared" si="2"/>
        <v>4.2964741150078338E-3</v>
      </c>
    </row>
    <row r="140" spans="2:7">
      <c r="B140" s="50" t="s">
        <v>29</v>
      </c>
      <c r="C140" s="54" t="s">
        <v>756</v>
      </c>
      <c r="D140" s="28" t="s">
        <v>75</v>
      </c>
      <c r="E140" s="28">
        <v>615000000</v>
      </c>
      <c r="F140" s="28">
        <v>643108967.48142779</v>
      </c>
      <c r="G140" s="49">
        <f t="shared" si="2"/>
        <v>7.0681053249611013E-3</v>
      </c>
    </row>
    <row r="141" spans="2:7">
      <c r="B141" s="52" t="s">
        <v>29</v>
      </c>
      <c r="C141" s="36" t="s">
        <v>213</v>
      </c>
      <c r="D141" s="37" t="s">
        <v>72</v>
      </c>
      <c r="E141" s="37">
        <v>7224095.9299999997</v>
      </c>
      <c r="F141" s="37">
        <v>458843997.06948996</v>
      </c>
      <c r="G141" s="51">
        <f t="shared" si="2"/>
        <v>5.0429365208734343E-3</v>
      </c>
    </row>
    <row r="142" spans="2:7">
      <c r="B142" s="50" t="s">
        <v>29</v>
      </c>
      <c r="C142" s="54" t="s">
        <v>214</v>
      </c>
      <c r="D142" s="28" t="s">
        <v>72</v>
      </c>
      <c r="E142" s="28">
        <v>5320408.5599999996</v>
      </c>
      <c r="F142" s="28">
        <v>333911130.18041545</v>
      </c>
      <c r="G142" s="49">
        <f t="shared" si="2"/>
        <v>3.6698586967847426E-3</v>
      </c>
    </row>
    <row r="143" spans="2:7">
      <c r="B143" s="52" t="s">
        <v>29</v>
      </c>
      <c r="C143" s="36" t="s">
        <v>215</v>
      </c>
      <c r="D143" s="37" t="s">
        <v>72</v>
      </c>
      <c r="E143" s="37">
        <v>6034621.5700000003</v>
      </c>
      <c r="F143" s="37">
        <v>374441646.50003159</v>
      </c>
      <c r="G143" s="51">
        <f t="shared" si="2"/>
        <v>4.1153103584899179E-3</v>
      </c>
    </row>
    <row r="144" spans="2:7">
      <c r="B144" s="50" t="s">
        <v>29</v>
      </c>
      <c r="C144" s="54" t="s">
        <v>216</v>
      </c>
      <c r="D144" s="28" t="s">
        <v>72</v>
      </c>
      <c r="E144" s="28">
        <v>1515651.38</v>
      </c>
      <c r="F144" s="28">
        <v>97071673.147790998</v>
      </c>
      <c r="G144" s="49">
        <f t="shared" si="2"/>
        <v>1.0668686716743679E-3</v>
      </c>
    </row>
    <row r="145" spans="2:7">
      <c r="B145" s="52" t="s">
        <v>29</v>
      </c>
      <c r="C145" s="36" t="s">
        <v>217</v>
      </c>
      <c r="D145" s="37" t="s">
        <v>72</v>
      </c>
      <c r="E145" s="37">
        <v>2048296.61</v>
      </c>
      <c r="F145" s="37">
        <v>129763880.36644639</v>
      </c>
      <c r="G145" s="51">
        <f t="shared" si="2"/>
        <v>1.4261731995397534E-3</v>
      </c>
    </row>
    <row r="146" spans="2:7">
      <c r="B146" s="50" t="s">
        <v>29</v>
      </c>
      <c r="C146" s="54" t="s">
        <v>539</v>
      </c>
      <c r="D146" s="28" t="s">
        <v>72</v>
      </c>
      <c r="E146" s="28">
        <v>5245156.72</v>
      </c>
      <c r="F146" s="28">
        <v>328809293.70903426</v>
      </c>
      <c r="G146" s="49">
        <f t="shared" si="2"/>
        <v>3.613786834388435E-3</v>
      </c>
    </row>
    <row r="147" spans="2:7">
      <c r="B147" s="52" t="s">
        <v>29</v>
      </c>
      <c r="C147" s="36" t="s">
        <v>219</v>
      </c>
      <c r="D147" s="37" t="s">
        <v>72</v>
      </c>
      <c r="E147" s="37">
        <v>4479031.83</v>
      </c>
      <c r="F147" s="37">
        <v>277316678.2697491</v>
      </c>
      <c r="G147" s="51">
        <f t="shared" si="2"/>
        <v>3.0478559458674377E-3</v>
      </c>
    </row>
    <row r="148" spans="2:7">
      <c r="B148" s="50" t="s">
        <v>29</v>
      </c>
      <c r="C148" s="54" t="s">
        <v>220</v>
      </c>
      <c r="D148" s="28" t="s">
        <v>72</v>
      </c>
      <c r="E148" s="28">
        <v>4699618.6100000003</v>
      </c>
      <c r="F148" s="28">
        <v>301006358.89866245</v>
      </c>
      <c r="G148" s="49">
        <f t="shared" si="2"/>
        <v>3.3082179782234641E-3</v>
      </c>
    </row>
    <row r="149" spans="2:7">
      <c r="B149" s="52" t="s">
        <v>29</v>
      </c>
      <c r="C149" s="36" t="s">
        <v>221</v>
      </c>
      <c r="D149" s="37" t="s">
        <v>72</v>
      </c>
      <c r="E149" s="37">
        <v>4983767.26</v>
      </c>
      <c r="F149" s="37">
        <v>314650699.32513189</v>
      </c>
      <c r="G149" s="51">
        <f t="shared" si="2"/>
        <v>3.458176445762164E-3</v>
      </c>
    </row>
    <row r="150" spans="2:7">
      <c r="B150" s="50" t="s">
        <v>29</v>
      </c>
      <c r="C150" s="54" t="s">
        <v>222</v>
      </c>
      <c r="D150" s="28" t="s">
        <v>72</v>
      </c>
      <c r="E150" s="28">
        <v>3515340.71</v>
      </c>
      <c r="F150" s="28">
        <v>219705968.90207502</v>
      </c>
      <c r="G150" s="49">
        <f t="shared" si="2"/>
        <v>2.4146839917410117E-3</v>
      </c>
    </row>
    <row r="151" spans="2:7" ht="11.25" customHeight="1">
      <c r="B151" s="198" t="s">
        <v>68</v>
      </c>
      <c r="C151" s="198"/>
      <c r="D151" s="31"/>
      <c r="E151" s="32"/>
      <c r="F151" s="38">
        <f>SUM(F6:F150)</f>
        <v>57601528158.268044</v>
      </c>
      <c r="G151" s="39">
        <f>SUM(G6:G150)</f>
        <v>0.63307104781291768</v>
      </c>
    </row>
    <row r="152" spans="2:7">
      <c r="B152" s="33"/>
      <c r="C152" s="29"/>
      <c r="D152" s="29"/>
      <c r="E152" s="29"/>
      <c r="F152" s="30"/>
      <c r="G152" s="30"/>
    </row>
    <row r="153" spans="2:7">
      <c r="B153" s="197" t="s">
        <v>38</v>
      </c>
      <c r="C153" s="197"/>
      <c r="D153" s="197"/>
      <c r="E153" s="197"/>
      <c r="F153" s="197"/>
      <c r="G153" s="197"/>
    </row>
    <row r="154" spans="2:7" ht="22.5">
      <c r="B154" s="136" t="s">
        <v>50</v>
      </c>
      <c r="C154" s="123" t="s">
        <v>777</v>
      </c>
      <c r="D154" s="59" t="s">
        <v>75</v>
      </c>
      <c r="E154" s="28">
        <v>359000000</v>
      </c>
      <c r="F154" s="28">
        <v>359000000</v>
      </c>
      <c r="G154" s="137">
        <f>F154/$F$203</f>
        <v>3.9455985532254514E-3</v>
      </c>
    </row>
    <row r="155" spans="2:7" ht="22.5">
      <c r="B155" s="52" t="s">
        <v>57</v>
      </c>
      <c r="C155" s="124" t="s">
        <v>776</v>
      </c>
      <c r="D155" s="37" t="s">
        <v>75</v>
      </c>
      <c r="E155" s="37">
        <v>500000</v>
      </c>
      <c r="F155" s="37">
        <v>500049.31506849313</v>
      </c>
      <c r="G155" s="51">
        <f>F155/$F$203</f>
        <v>5.4958046074529926E-6</v>
      </c>
    </row>
    <row r="156" spans="2:7" ht="22.5" customHeight="1">
      <c r="B156" s="153" t="s">
        <v>59</v>
      </c>
      <c r="C156" s="125" t="s">
        <v>761</v>
      </c>
      <c r="D156" s="28" t="s">
        <v>75</v>
      </c>
      <c r="E156" s="28">
        <v>300000000</v>
      </c>
      <c r="F156" s="28">
        <v>300030410.95890409</v>
      </c>
      <c r="G156" s="49">
        <f>F156/$F$203</f>
        <v>3.297491797780194E-3</v>
      </c>
    </row>
    <row r="157" spans="2:7" ht="11.25" customHeight="1">
      <c r="B157" s="199" t="s">
        <v>60</v>
      </c>
      <c r="C157" s="36" t="s">
        <v>566</v>
      </c>
      <c r="D157" s="37" t="s">
        <v>75</v>
      </c>
      <c r="E157" s="37">
        <v>61650000</v>
      </c>
      <c r="F157" s="200">
        <v>94830701.574277014</v>
      </c>
      <c r="G157" s="202">
        <f t="shared" ref="G157" si="3">F157/$F$203</f>
        <v>1.0422392170830695E-3</v>
      </c>
    </row>
    <row r="158" spans="2:7">
      <c r="B158" s="199"/>
      <c r="C158" s="36" t="s">
        <v>567</v>
      </c>
      <c r="D158" s="37" t="s">
        <v>75</v>
      </c>
      <c r="E158" s="37">
        <v>33000000</v>
      </c>
      <c r="F158" s="201"/>
      <c r="G158" s="203"/>
    </row>
    <row r="159" spans="2:7">
      <c r="B159" s="198" t="s">
        <v>69</v>
      </c>
      <c r="C159" s="207"/>
      <c r="D159" s="31"/>
      <c r="E159" s="31"/>
      <c r="F159" s="38">
        <f>SUM(F154:F158)</f>
        <v>754361161.84824955</v>
      </c>
      <c r="G159" s="39">
        <f>SUM(G154:G158)</f>
        <v>8.2908253726961673E-3</v>
      </c>
    </row>
    <row r="160" spans="2:7">
      <c r="B160" s="47"/>
      <c r="C160" s="48"/>
      <c r="D160" s="31"/>
      <c r="E160" s="31"/>
      <c r="F160" s="32"/>
      <c r="G160" s="32"/>
    </row>
    <row r="161" spans="2:7">
      <c r="B161" s="197" t="s">
        <v>42</v>
      </c>
      <c r="C161" s="197"/>
      <c r="D161" s="197"/>
      <c r="E161" s="197"/>
      <c r="F161" s="197"/>
      <c r="G161" s="197"/>
    </row>
    <row r="162" spans="2:7" ht="22.5">
      <c r="B162" s="150" t="s">
        <v>91</v>
      </c>
      <c r="C162" s="150" t="s">
        <v>92</v>
      </c>
      <c r="D162" s="151" t="s">
        <v>75</v>
      </c>
      <c r="E162" s="151">
        <v>40398</v>
      </c>
      <c r="F162" s="151">
        <v>1009813454.76</v>
      </c>
      <c r="G162" s="152">
        <f>F162/$F$203</f>
        <v>1.1098380239912676E-2</v>
      </c>
    </row>
    <row r="163" spans="2:7">
      <c r="B163" s="205" t="s">
        <v>46</v>
      </c>
      <c r="C163" s="206"/>
      <c r="D163" s="29"/>
      <c r="E163" s="29"/>
      <c r="F163" s="40">
        <f>SUM(F162)</f>
        <v>1009813454.76</v>
      </c>
      <c r="G163" s="43">
        <f>G162</f>
        <v>1.1098380239912676E-2</v>
      </c>
    </row>
    <row r="164" spans="2:7">
      <c r="B164" s="55"/>
      <c r="C164" s="56"/>
      <c r="D164" s="29"/>
      <c r="E164" s="29"/>
      <c r="F164" s="40"/>
      <c r="G164" s="43"/>
    </row>
    <row r="165" spans="2:7">
      <c r="B165" s="197" t="s">
        <v>43</v>
      </c>
      <c r="C165" s="197"/>
      <c r="D165" s="197"/>
      <c r="E165" s="197"/>
      <c r="F165" s="197"/>
      <c r="G165" s="197"/>
    </row>
    <row r="166" spans="2:7" ht="22.5">
      <c r="B166" s="54" t="s">
        <v>568</v>
      </c>
      <c r="C166" s="54" t="s">
        <v>52</v>
      </c>
      <c r="D166" s="28" t="s">
        <v>75</v>
      </c>
      <c r="E166" s="126">
        <v>9336.2067999994615</v>
      </c>
      <c r="F166" s="28">
        <v>1258710.2016379675</v>
      </c>
      <c r="G166" s="49">
        <f>F166/$F$203</f>
        <v>1.3833886213127803E-5</v>
      </c>
    </row>
    <row r="167" spans="2:7" ht="22.5">
      <c r="B167" s="36" t="s">
        <v>569</v>
      </c>
      <c r="C167" s="36" t="s">
        <v>52</v>
      </c>
      <c r="D167" s="37" t="s">
        <v>75</v>
      </c>
      <c r="E167" s="37">
        <v>4750.0584999999264</v>
      </c>
      <c r="F167" s="37">
        <v>583680.53839809098</v>
      </c>
      <c r="G167" s="51">
        <f t="shared" ref="G167:G172" si="4">F167/$F$203</f>
        <v>6.4149556764606141E-6</v>
      </c>
    </row>
    <row r="168" spans="2:7">
      <c r="B168" s="54" t="s">
        <v>762</v>
      </c>
      <c r="C168" s="54" t="s">
        <v>52</v>
      </c>
      <c r="D168" s="28" t="s">
        <v>75</v>
      </c>
      <c r="E168" s="126">
        <v>144209.97899999996</v>
      </c>
      <c r="F168" s="28">
        <v>26877754.939034693</v>
      </c>
      <c r="G168" s="49">
        <f t="shared" si="4"/>
        <v>2.9540064345794852E-4</v>
      </c>
    </row>
    <row r="169" spans="2:7" ht="22.5">
      <c r="B169" s="36" t="s">
        <v>763</v>
      </c>
      <c r="C169" s="36" t="s">
        <v>52</v>
      </c>
      <c r="D169" s="37" t="s">
        <v>75</v>
      </c>
      <c r="E169" s="37">
        <v>769065.77280000004</v>
      </c>
      <c r="F169" s="37">
        <v>129560742.3213293</v>
      </c>
      <c r="G169" s="51">
        <f t="shared" si="4"/>
        <v>1.4239406057321793E-3</v>
      </c>
    </row>
    <row r="170" spans="2:7" ht="22.5">
      <c r="B170" s="54" t="s">
        <v>764</v>
      </c>
      <c r="C170" s="54" t="s">
        <v>52</v>
      </c>
      <c r="D170" s="28" t="s">
        <v>75</v>
      </c>
      <c r="E170" s="126">
        <v>496920.34450000001</v>
      </c>
      <c r="F170" s="28">
        <v>99806550.576893896</v>
      </c>
      <c r="G170" s="49">
        <f t="shared" si="4"/>
        <v>1.0969264110267838E-3</v>
      </c>
    </row>
    <row r="171" spans="2:7" ht="22.5">
      <c r="B171" s="36" t="s">
        <v>765</v>
      </c>
      <c r="C171" s="36" t="s">
        <v>52</v>
      </c>
      <c r="D171" s="37" t="s">
        <v>75</v>
      </c>
      <c r="E171" s="37">
        <f>342731.0369+279.3023+338787.3506+643.9048+863.8674+821.4563+862.5582+840.5022</f>
        <v>685829.97869999998</v>
      </c>
      <c r="F171" s="37">
        <v>130867401.79861706</v>
      </c>
      <c r="G171" s="51">
        <f t="shared" si="4"/>
        <v>1.4383014796685162E-3</v>
      </c>
    </row>
    <row r="172" spans="2:7" ht="22.5">
      <c r="B172" s="54" t="s">
        <v>570</v>
      </c>
      <c r="C172" s="54" t="s">
        <v>52</v>
      </c>
      <c r="D172" s="28" t="s">
        <v>75</v>
      </c>
      <c r="E172" s="126">
        <v>8012.9346999996342</v>
      </c>
      <c r="F172" s="28">
        <v>885657.65298890951</v>
      </c>
      <c r="G172" s="49">
        <f t="shared" si="4"/>
        <v>9.7338427695991381E-6</v>
      </c>
    </row>
    <row r="173" spans="2:7">
      <c r="B173" s="205" t="s">
        <v>44</v>
      </c>
      <c r="C173" s="205"/>
      <c r="D173" s="29"/>
      <c r="E173" s="29"/>
      <c r="F173" s="40">
        <f>SUM(F166:F172)</f>
        <v>389840498.02889991</v>
      </c>
      <c r="G173" s="43">
        <f>SUM(G166:G172)</f>
        <v>4.2845518245446159E-3</v>
      </c>
    </row>
    <row r="174" spans="2:7">
      <c r="B174" s="195" t="s">
        <v>56</v>
      </c>
      <c r="C174" s="195"/>
      <c r="D174" s="41"/>
      <c r="E174" s="41"/>
      <c r="F174" s="34">
        <f>F151+F159+F163+F173</f>
        <v>59755543272.905197</v>
      </c>
      <c r="G174" s="35">
        <f>G151+G159+G163+G173</f>
        <v>0.65674480525007117</v>
      </c>
    </row>
    <row r="175" spans="2:7">
      <c r="B175" s="28"/>
      <c r="C175" s="54"/>
      <c r="D175" s="28"/>
      <c r="E175" s="28"/>
      <c r="F175" s="28"/>
      <c r="G175" s="28"/>
    </row>
    <row r="176" spans="2:7">
      <c r="B176" s="204" t="s">
        <v>55</v>
      </c>
      <c r="C176" s="204"/>
      <c r="D176" s="204"/>
      <c r="E176" s="204"/>
      <c r="F176" s="204"/>
      <c r="G176" s="204"/>
    </row>
    <row r="177" spans="2:8">
      <c r="B177" s="197" t="s">
        <v>67</v>
      </c>
      <c r="C177" s="197"/>
      <c r="D177" s="197"/>
      <c r="E177" s="197"/>
      <c r="F177" s="197"/>
      <c r="G177" s="197"/>
    </row>
    <row r="178" spans="2:8">
      <c r="B178" s="197" t="s">
        <v>41</v>
      </c>
      <c r="C178" s="197"/>
      <c r="D178" s="197"/>
      <c r="E178" s="197"/>
      <c r="F178" s="197"/>
      <c r="G178" s="197"/>
    </row>
    <row r="179" spans="2:8" ht="15" customHeight="1">
      <c r="B179" s="54" t="s">
        <v>360</v>
      </c>
      <c r="C179" s="54" t="s">
        <v>766</v>
      </c>
      <c r="D179" s="28" t="s">
        <v>98</v>
      </c>
      <c r="E179" s="28">
        <v>24910000</v>
      </c>
      <c r="F179" s="28">
        <v>1217922544.4638064</v>
      </c>
      <c r="G179" s="49">
        <f>F179/$F$203</f>
        <v>1.3385608438376198E-2</v>
      </c>
    </row>
    <row r="180" spans="2:8" ht="22.5">
      <c r="B180" s="52" t="s">
        <v>97</v>
      </c>
      <c r="C180" s="36" t="s">
        <v>767</v>
      </c>
      <c r="D180" s="37" t="s">
        <v>72</v>
      </c>
      <c r="E180" s="37">
        <v>18600000</v>
      </c>
      <c r="F180" s="37">
        <v>1251103304.150959</v>
      </c>
      <c r="G180" s="51">
        <f>F180/$F$203</f>
        <v>1.3750282414466868E-2</v>
      </c>
    </row>
    <row r="181" spans="2:8">
      <c r="B181" s="205" t="s">
        <v>68</v>
      </c>
      <c r="C181" s="206"/>
      <c r="D181" s="29"/>
      <c r="E181" s="29"/>
      <c r="F181" s="40">
        <f>SUM(F179:F180)</f>
        <v>2469025848.6147652</v>
      </c>
      <c r="G181" s="43">
        <f>SUM(G179:G180)</f>
        <v>2.7135890852843066E-2</v>
      </c>
    </row>
    <row r="182" spans="2:8" ht="11.25" customHeight="1">
      <c r="B182" s="197" t="s">
        <v>43</v>
      </c>
      <c r="C182" s="197"/>
      <c r="D182" s="197"/>
      <c r="E182" s="197"/>
      <c r="F182" s="197"/>
      <c r="G182" s="197"/>
    </row>
    <row r="183" spans="2:8" ht="33.75">
      <c r="B183" s="54" t="s">
        <v>768</v>
      </c>
      <c r="C183" s="54" t="s">
        <v>52</v>
      </c>
      <c r="D183" s="28" t="s">
        <v>72</v>
      </c>
      <c r="E183" s="28">
        <v>275465</v>
      </c>
      <c r="F183" s="28">
        <v>992667602.255</v>
      </c>
      <c r="G183" s="49">
        <f>F183/$F$203</f>
        <v>1.0909938315574111E-2</v>
      </c>
    </row>
    <row r="184" spans="2:8" ht="45">
      <c r="B184" s="36" t="s">
        <v>571</v>
      </c>
      <c r="C184" s="36" t="s">
        <v>52</v>
      </c>
      <c r="D184" s="37" t="s">
        <v>98</v>
      </c>
      <c r="E184" s="37">
        <v>170450</v>
      </c>
      <c r="F184" s="37">
        <v>1630552346.99</v>
      </c>
      <c r="G184" s="51">
        <f t="shared" ref="G184:G197" si="5">F184/$F$203</f>
        <v>1.7920626688696682E-2</v>
      </c>
    </row>
    <row r="185" spans="2:8" ht="22.5">
      <c r="B185" s="54" t="s">
        <v>769</v>
      </c>
      <c r="C185" s="54" t="s">
        <v>52</v>
      </c>
      <c r="D185" s="28" t="s">
        <v>72</v>
      </c>
      <c r="E185" s="28">
        <v>122000</v>
      </c>
      <c r="F185" s="28">
        <v>1293630797.25</v>
      </c>
      <c r="G185" s="49">
        <f t="shared" si="5"/>
        <v>1.4217681899825869E-2</v>
      </c>
    </row>
    <row r="186" spans="2:8" ht="33.75">
      <c r="B186" s="36" t="s">
        <v>572</v>
      </c>
      <c r="C186" s="36" t="s">
        <v>52</v>
      </c>
      <c r="D186" s="37" t="s">
        <v>98</v>
      </c>
      <c r="E186" s="37">
        <v>317890</v>
      </c>
      <c r="F186" s="37">
        <v>1223099513.2620001</v>
      </c>
      <c r="G186" s="51">
        <f t="shared" si="5"/>
        <v>1.3442506044505018E-2</v>
      </c>
    </row>
    <row r="187" spans="2:8" ht="22.5">
      <c r="B187" s="54" t="s">
        <v>227</v>
      </c>
      <c r="C187" s="54" t="s">
        <v>52</v>
      </c>
      <c r="D187" s="28" t="s">
        <v>98</v>
      </c>
      <c r="E187" s="28">
        <v>117595</v>
      </c>
      <c r="F187" s="28">
        <v>3857355264.6667495</v>
      </c>
      <c r="G187" s="49">
        <f t="shared" si="5"/>
        <v>4.2394360310712267E-2</v>
      </c>
    </row>
    <row r="188" spans="2:8" ht="22.5">
      <c r="B188" s="36" t="s">
        <v>573</v>
      </c>
      <c r="C188" s="36" t="s">
        <v>52</v>
      </c>
      <c r="D188" s="37" t="s">
        <v>98</v>
      </c>
      <c r="E188" s="37">
        <v>216315</v>
      </c>
      <c r="F188" s="37">
        <v>1600868241.0517502</v>
      </c>
      <c r="G188" s="51">
        <f t="shared" si="5"/>
        <v>1.7594382773811583E-2</v>
      </c>
    </row>
    <row r="189" spans="2:8" ht="33.75">
      <c r="B189" s="54" t="s">
        <v>574</v>
      </c>
      <c r="C189" s="54" t="s">
        <v>52</v>
      </c>
      <c r="D189" s="28" t="s">
        <v>98</v>
      </c>
      <c r="E189" s="28">
        <v>903230</v>
      </c>
      <c r="F189" s="28">
        <v>3383575541.6430001</v>
      </c>
      <c r="G189" s="49">
        <f t="shared" si="5"/>
        <v>3.718727231709093E-2</v>
      </c>
    </row>
    <row r="190" spans="2:8" ht="33.75">
      <c r="B190" s="36" t="s">
        <v>770</v>
      </c>
      <c r="C190" s="36" t="s">
        <v>52</v>
      </c>
      <c r="D190" s="37" t="s">
        <v>98</v>
      </c>
      <c r="E190" s="37">
        <v>508800</v>
      </c>
      <c r="F190" s="37">
        <v>3964772560.3200002</v>
      </c>
      <c r="G190" s="51">
        <f t="shared" si="5"/>
        <v>4.3574932807427746E-2</v>
      </c>
      <c r="H190" s="154"/>
    </row>
    <row r="191" spans="2:8" ht="33.75">
      <c r="B191" s="54" t="s">
        <v>226</v>
      </c>
      <c r="C191" s="54" t="s">
        <v>52</v>
      </c>
      <c r="D191" s="28" t="s">
        <v>98</v>
      </c>
      <c r="E191" s="28">
        <v>709520</v>
      </c>
      <c r="F191" s="28">
        <v>3528927171.9239998</v>
      </c>
      <c r="G191" s="49">
        <f t="shared" si="5"/>
        <v>3.8784763075156874E-2</v>
      </c>
    </row>
    <row r="192" spans="2:8" ht="22.5">
      <c r="B192" s="36" t="s">
        <v>771</v>
      </c>
      <c r="C192" s="36" t="s">
        <v>52</v>
      </c>
      <c r="D192" s="37" t="s">
        <v>98</v>
      </c>
      <c r="E192" s="37">
        <v>532700</v>
      </c>
      <c r="F192" s="37">
        <v>1769431781.6175001</v>
      </c>
      <c r="G192" s="51">
        <f t="shared" si="5"/>
        <v>1.9446984617217663E-2</v>
      </c>
    </row>
    <row r="193" spans="2:7" ht="22.5">
      <c r="B193" s="54" t="s">
        <v>229</v>
      </c>
      <c r="C193" s="54" t="s">
        <v>52</v>
      </c>
      <c r="D193" s="28" t="s">
        <v>98</v>
      </c>
      <c r="E193" s="28">
        <v>278580</v>
      </c>
      <c r="F193" s="28">
        <v>1762523509.8239999</v>
      </c>
      <c r="G193" s="49">
        <f t="shared" si="5"/>
        <v>1.9371059081859106E-2</v>
      </c>
    </row>
    <row r="194" spans="2:7" ht="33.75">
      <c r="B194" s="36" t="s">
        <v>772</v>
      </c>
      <c r="C194" s="36" t="s">
        <v>52</v>
      </c>
      <c r="D194" s="37" t="s">
        <v>98</v>
      </c>
      <c r="E194" s="37">
        <v>202400</v>
      </c>
      <c r="F194" s="37">
        <v>469724424.83999997</v>
      </c>
      <c r="G194" s="51">
        <f t="shared" si="5"/>
        <v>5.1625181366667444E-3</v>
      </c>
    </row>
    <row r="195" spans="2:7" ht="22.5">
      <c r="B195" s="54" t="s">
        <v>773</v>
      </c>
      <c r="C195" s="54" t="s">
        <v>52</v>
      </c>
      <c r="D195" s="28" t="s">
        <v>98</v>
      </c>
      <c r="E195" s="28">
        <v>20500</v>
      </c>
      <c r="F195" s="28">
        <v>386150292.82499999</v>
      </c>
      <c r="G195" s="49">
        <f t="shared" si="5"/>
        <v>4.2439945311919343E-3</v>
      </c>
    </row>
    <row r="196" spans="2:7" ht="22.5">
      <c r="B196" s="36" t="s">
        <v>774</v>
      </c>
      <c r="C196" s="36" t="s">
        <v>52</v>
      </c>
      <c r="D196" s="37" t="s">
        <v>98</v>
      </c>
      <c r="E196" s="37">
        <v>97.4</v>
      </c>
      <c r="F196" s="37">
        <v>517601911.19999999</v>
      </c>
      <c r="G196" s="51">
        <f t="shared" si="5"/>
        <v>5.6887168578759013E-3</v>
      </c>
    </row>
    <row r="197" spans="2:7" ht="45">
      <c r="B197" s="54" t="s">
        <v>775</v>
      </c>
      <c r="C197" s="54" t="s">
        <v>52</v>
      </c>
      <c r="D197" s="28" t="s">
        <v>98</v>
      </c>
      <c r="E197" s="28">
        <v>325100</v>
      </c>
      <c r="F197" s="28">
        <v>616067799.76499987</v>
      </c>
      <c r="G197" s="49">
        <f t="shared" si="5"/>
        <v>6.7709086892522854E-3</v>
      </c>
    </row>
    <row r="198" spans="2:7">
      <c r="B198" s="205" t="s">
        <v>44</v>
      </c>
      <c r="C198" s="206"/>
      <c r="D198" s="29"/>
      <c r="E198" s="29"/>
      <c r="F198" s="40">
        <f>SUM(F183:F197)</f>
        <v>26996948759.434002</v>
      </c>
      <c r="G198" s="43">
        <f>SUM(G183:G197)</f>
        <v>0.29671064614686476</v>
      </c>
    </row>
    <row r="199" spans="2:7">
      <c r="B199" s="195" t="s">
        <v>47</v>
      </c>
      <c r="C199" s="195"/>
      <c r="D199" s="41"/>
      <c r="E199" s="41"/>
      <c r="F199" s="34">
        <f>F198+F181</f>
        <v>29465974608.048767</v>
      </c>
      <c r="G199" s="42">
        <f>G198+G181</f>
        <v>0.32384653699970783</v>
      </c>
    </row>
    <row r="200" spans="2:7">
      <c r="B200" s="195" t="s">
        <v>53</v>
      </c>
      <c r="C200" s="195"/>
      <c r="D200" s="41"/>
      <c r="E200" s="41"/>
      <c r="F200" s="34">
        <f>F174+F199</f>
        <v>89221517880.953964</v>
      </c>
      <c r="G200" s="42">
        <f>G174+G199</f>
        <v>0.98059134224977895</v>
      </c>
    </row>
    <row r="201" spans="2:7">
      <c r="B201" s="54" t="s">
        <v>31</v>
      </c>
      <c r="C201" s="54"/>
      <c r="D201" s="28"/>
      <c r="E201" s="28"/>
      <c r="F201" s="28">
        <v>1547580859.1400001</v>
      </c>
      <c r="G201" s="49">
        <f>F201/$F$203</f>
        <v>1.7008726459114724E-2</v>
      </c>
    </row>
    <row r="202" spans="2:7" ht="12.75" customHeight="1">
      <c r="B202" s="36" t="s">
        <v>32</v>
      </c>
      <c r="C202" s="36"/>
      <c r="D202" s="37"/>
      <c r="E202" s="37"/>
      <c r="F202" s="37">
        <v>218363658.10778904</v>
      </c>
      <c r="G202" s="51">
        <f>F202/$F$203</f>
        <v>2.3999312911061549E-3</v>
      </c>
    </row>
    <row r="203" spans="2:7">
      <c r="B203" s="195" t="s">
        <v>48</v>
      </c>
      <c r="C203" s="195"/>
      <c r="D203" s="41"/>
      <c r="E203" s="41"/>
      <c r="F203" s="34">
        <f>F200+F201+F202</f>
        <v>90987462398.201752</v>
      </c>
      <c r="G203" s="42">
        <f>G200+G201+G202</f>
        <v>0.99999999999999989</v>
      </c>
    </row>
    <row r="204" spans="2:7">
      <c r="B204" s="25"/>
      <c r="C204" s="26"/>
      <c r="D204" s="26"/>
      <c r="E204" s="26"/>
      <c r="F204" s="26"/>
      <c r="G204" s="26"/>
    </row>
    <row r="205" spans="2:7">
      <c r="F205" s="155"/>
      <c r="G205" s="155"/>
    </row>
    <row r="206" spans="2:7">
      <c r="B206" s="23"/>
      <c r="F206" s="155"/>
      <c r="G206" s="155"/>
    </row>
    <row r="209" spans="2:7">
      <c r="B209" s="27" t="s">
        <v>27</v>
      </c>
    </row>
    <row r="210" spans="2:7">
      <c r="G210" s="127"/>
    </row>
  </sheetData>
  <mergeCells count="23">
    <mergeCell ref="B199:C199"/>
    <mergeCell ref="B200:C200"/>
    <mergeCell ref="B203:C203"/>
    <mergeCell ref="F157:F158"/>
    <mergeCell ref="G157:G158"/>
    <mergeCell ref="B177:G177"/>
    <mergeCell ref="B178:G178"/>
    <mergeCell ref="B182:G182"/>
    <mergeCell ref="B176:G176"/>
    <mergeCell ref="B181:C181"/>
    <mergeCell ref="B198:C198"/>
    <mergeCell ref="B159:C159"/>
    <mergeCell ref="B161:G161"/>
    <mergeCell ref="B163:C163"/>
    <mergeCell ref="B165:G165"/>
    <mergeCell ref="B173:C173"/>
    <mergeCell ref="B174:C174"/>
    <mergeCell ref="B3:G3"/>
    <mergeCell ref="B4:G4"/>
    <mergeCell ref="B5:G5"/>
    <mergeCell ref="B151:C151"/>
    <mergeCell ref="B153:G153"/>
    <mergeCell ref="B157:B158"/>
  </mergeCells>
  <hyperlinks>
    <hyperlink ref="B209" location="'2 Содржина'!A1" display="Содржина / Table of Contents" xr:uid="{84F38254-480F-4ECC-9EBA-BD6A1DD1E056}"/>
  </hyperlinks>
  <pageMargins left="0.25" right="0.25" top="0.75" bottom="0.75" header="0.3" footer="0.3"/>
  <pageSetup paperSize="9" fitToWidth="0" orientation="portrait" r:id="rId1"/>
  <headerFooter differentFirst="1">
    <oddHeader xml:space="preserve">&amp;L&amp;"Arial,Italic"&amp;7
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EB27-5EF2-4F2C-8D90-B51D30F122FF}">
  <sheetPr>
    <tabColor rgb="FF1F5F9E"/>
  </sheetPr>
  <dimension ref="B1:H135"/>
  <sheetViews>
    <sheetView showGridLines="0" topLeftCell="A57" workbookViewId="0">
      <selection activeCell="K5" sqref="K5"/>
    </sheetView>
  </sheetViews>
  <sheetFormatPr defaultColWidth="9.140625" defaultRowHeight="11.25"/>
  <cols>
    <col min="1" max="1" width="1.140625" style="138" customWidth="1"/>
    <col min="2" max="2" width="13.42578125" style="138" customWidth="1"/>
    <col min="3" max="3" width="40.140625" style="138" customWidth="1"/>
    <col min="4" max="4" width="6.7109375" style="138" customWidth="1"/>
    <col min="5" max="5" width="13.5703125" style="138" customWidth="1"/>
    <col min="6" max="6" width="11.42578125" style="138" customWidth="1"/>
    <col min="7" max="7" width="9.7109375" style="138" customWidth="1"/>
    <col min="8" max="8" width="1.28515625" style="138" customWidth="1"/>
    <col min="9" max="16384" width="9.140625" style="138"/>
  </cols>
  <sheetData>
    <row r="1" spans="2:8">
      <c r="B1" s="138" t="s">
        <v>104</v>
      </c>
      <c r="G1" s="139" t="s">
        <v>641</v>
      </c>
    </row>
    <row r="2" spans="2:8" ht="33.75">
      <c r="B2" s="140" t="s">
        <v>26</v>
      </c>
      <c r="C2" s="140" t="s">
        <v>24</v>
      </c>
      <c r="D2" s="140" t="s">
        <v>25</v>
      </c>
      <c r="E2" s="140" t="s">
        <v>33</v>
      </c>
      <c r="F2" s="140" t="s">
        <v>22</v>
      </c>
      <c r="G2" s="140" t="s">
        <v>23</v>
      </c>
    </row>
    <row r="3" spans="2:8" ht="15.75" customHeight="1">
      <c r="B3" s="208" t="s">
        <v>39</v>
      </c>
      <c r="C3" s="208"/>
      <c r="D3" s="208"/>
      <c r="E3" s="208"/>
      <c r="F3" s="208"/>
      <c r="G3" s="208"/>
    </row>
    <row r="4" spans="2:8" ht="12.75" customHeight="1">
      <c r="B4" s="209" t="s">
        <v>40</v>
      </c>
      <c r="C4" s="209"/>
      <c r="D4" s="209"/>
      <c r="E4" s="209"/>
      <c r="F4" s="209"/>
      <c r="G4" s="209"/>
    </row>
    <row r="5" spans="2:8" ht="10.15" customHeight="1">
      <c r="B5" s="210" t="s">
        <v>41</v>
      </c>
      <c r="C5" s="210"/>
      <c r="D5" s="210"/>
      <c r="E5" s="210"/>
      <c r="F5" s="210"/>
      <c r="G5" s="210"/>
    </row>
    <row r="6" spans="2:8" s="141" customFormat="1" ht="22.5">
      <c r="B6" s="50" t="s">
        <v>29</v>
      </c>
      <c r="C6" s="54" t="s">
        <v>311</v>
      </c>
      <c r="D6" s="28" t="s">
        <v>72</v>
      </c>
      <c r="E6" s="28">
        <v>103498</v>
      </c>
      <c r="F6" s="28">
        <v>6006517.2901255898</v>
      </c>
      <c r="G6" s="49">
        <f t="shared" ref="G6:G69" si="0">F6/$F$132</f>
        <v>3.5988233125634625E-4</v>
      </c>
      <c r="H6" s="138"/>
    </row>
    <row r="7" spans="2:8" s="141" customFormat="1" ht="10.15" customHeight="1">
      <c r="B7" s="52" t="s">
        <v>29</v>
      </c>
      <c r="C7" s="36" t="s">
        <v>529</v>
      </c>
      <c r="D7" s="37" t="s">
        <v>72</v>
      </c>
      <c r="E7" s="37">
        <v>1500</v>
      </c>
      <c r="F7" s="37">
        <v>15553169.161897738</v>
      </c>
      <c r="G7" s="51">
        <f t="shared" si="0"/>
        <v>9.3187291504342551E-4</v>
      </c>
      <c r="H7" s="138"/>
    </row>
    <row r="8" spans="2:8" s="141" customFormat="1" ht="10.15" customHeight="1">
      <c r="B8" s="50" t="s">
        <v>29</v>
      </c>
      <c r="C8" s="54" t="s">
        <v>611</v>
      </c>
      <c r="D8" s="28" t="s">
        <v>72</v>
      </c>
      <c r="E8" s="28">
        <v>1250</v>
      </c>
      <c r="F8" s="28">
        <v>12631211.166609745</v>
      </c>
      <c r="G8" s="49">
        <f t="shared" si="0"/>
        <v>7.5680290285748289E-4</v>
      </c>
      <c r="H8" s="138"/>
    </row>
    <row r="9" spans="2:8" s="141" customFormat="1" ht="10.15" customHeight="1">
      <c r="B9" s="52" t="s">
        <v>29</v>
      </c>
      <c r="C9" s="36" t="s">
        <v>165</v>
      </c>
      <c r="D9" s="37" t="s">
        <v>75</v>
      </c>
      <c r="E9" s="37">
        <v>434</v>
      </c>
      <c r="F9" s="37">
        <v>4316205.2805051543</v>
      </c>
      <c r="G9" s="51">
        <f t="shared" si="0"/>
        <v>2.5860676719981077E-4</v>
      </c>
      <c r="H9" s="138"/>
    </row>
    <row r="10" spans="2:8" s="141" customFormat="1" ht="10.15" customHeight="1">
      <c r="B10" s="50" t="s">
        <v>29</v>
      </c>
      <c r="C10" s="54" t="s">
        <v>169</v>
      </c>
      <c r="D10" s="28" t="s">
        <v>75</v>
      </c>
      <c r="E10" s="28">
        <v>3749</v>
      </c>
      <c r="F10" s="28">
        <v>39717933.12328767</v>
      </c>
      <c r="G10" s="49">
        <f t="shared" si="0"/>
        <v>2.3797121817314458E-3</v>
      </c>
      <c r="H10" s="138"/>
    </row>
    <row r="11" spans="2:8" s="141" customFormat="1" ht="10.15" customHeight="1">
      <c r="B11" s="52" t="s">
        <v>29</v>
      </c>
      <c r="C11" s="36" t="s">
        <v>170</v>
      </c>
      <c r="D11" s="37" t="s">
        <v>75</v>
      </c>
      <c r="E11" s="37">
        <v>4500</v>
      </c>
      <c r="F11" s="37">
        <v>45906226.212359257</v>
      </c>
      <c r="G11" s="51">
        <f t="shared" si="0"/>
        <v>2.7504856659023463E-3</v>
      </c>
      <c r="H11" s="138"/>
    </row>
    <row r="12" spans="2:8" s="141" customFormat="1" ht="10.15" customHeight="1">
      <c r="B12" s="50" t="s">
        <v>29</v>
      </c>
      <c r="C12" s="54" t="s">
        <v>171</v>
      </c>
      <c r="D12" s="28" t="s">
        <v>72</v>
      </c>
      <c r="E12" s="28">
        <v>460</v>
      </c>
      <c r="F12" s="28">
        <v>4647174.6689920761</v>
      </c>
      <c r="G12" s="49">
        <f t="shared" si="0"/>
        <v>2.7843689992896676E-4</v>
      </c>
      <c r="H12" s="138"/>
    </row>
    <row r="13" spans="2:8" s="141" customFormat="1" ht="10.15" customHeight="1">
      <c r="B13" s="52" t="s">
        <v>29</v>
      </c>
      <c r="C13" s="36" t="s">
        <v>172</v>
      </c>
      <c r="D13" s="37" t="s">
        <v>75</v>
      </c>
      <c r="E13" s="37">
        <v>4039</v>
      </c>
      <c r="F13" s="37">
        <v>40743329.506849319</v>
      </c>
      <c r="G13" s="51">
        <f t="shared" si="0"/>
        <v>2.4411491215009604E-3</v>
      </c>
      <c r="H13" s="138"/>
    </row>
    <row r="14" spans="2:8" s="141" customFormat="1" ht="10.15" customHeight="1">
      <c r="B14" s="50" t="s">
        <v>29</v>
      </c>
      <c r="C14" s="54" t="s">
        <v>173</v>
      </c>
      <c r="D14" s="28" t="s">
        <v>75</v>
      </c>
      <c r="E14" s="28">
        <v>11186</v>
      </c>
      <c r="F14" s="28">
        <v>115399066.52054794</v>
      </c>
      <c r="G14" s="49">
        <f t="shared" si="0"/>
        <v>6.9141705714381814E-3</v>
      </c>
      <c r="H14" s="138"/>
    </row>
    <row r="15" spans="2:8" s="141" customFormat="1" ht="10.15" customHeight="1">
      <c r="B15" s="52" t="s">
        <v>29</v>
      </c>
      <c r="C15" s="36" t="s">
        <v>175</v>
      </c>
      <c r="D15" s="37" t="s">
        <v>75</v>
      </c>
      <c r="E15" s="37">
        <v>2239</v>
      </c>
      <c r="F15" s="37">
        <v>22853565.01369863</v>
      </c>
      <c r="G15" s="51">
        <f t="shared" si="0"/>
        <v>1.3692783783656381E-3</v>
      </c>
      <c r="H15" s="138"/>
    </row>
    <row r="16" spans="2:8" s="141" customFormat="1" ht="10.15" customHeight="1">
      <c r="B16" s="50" t="s">
        <v>29</v>
      </c>
      <c r="C16" s="54" t="s">
        <v>176</v>
      </c>
      <c r="D16" s="28" t="s">
        <v>75</v>
      </c>
      <c r="E16" s="28">
        <v>4232</v>
      </c>
      <c r="F16" s="28">
        <v>43004708.548963517</v>
      </c>
      <c r="G16" s="49">
        <f t="shared" si="0"/>
        <v>2.5766403424899013E-3</v>
      </c>
      <c r="H16" s="138"/>
    </row>
    <row r="17" spans="2:8" s="141" customFormat="1" ht="10.15" customHeight="1">
      <c r="B17" s="52" t="s">
        <v>29</v>
      </c>
      <c r="C17" s="36" t="s">
        <v>179</v>
      </c>
      <c r="D17" s="37" t="s">
        <v>75</v>
      </c>
      <c r="E17" s="37">
        <v>10000</v>
      </c>
      <c r="F17" s="37">
        <v>100434566.90970722</v>
      </c>
      <c r="G17" s="51">
        <f t="shared" si="0"/>
        <v>6.01756797364204E-3</v>
      </c>
      <c r="H17" s="138"/>
    </row>
    <row r="18" spans="2:8" s="141" customFormat="1" ht="10.15" customHeight="1">
      <c r="B18" s="50" t="s">
        <v>29</v>
      </c>
      <c r="C18" s="54" t="s">
        <v>180</v>
      </c>
      <c r="D18" s="28" t="s">
        <v>75</v>
      </c>
      <c r="E18" s="28">
        <v>8000</v>
      </c>
      <c r="F18" s="28">
        <v>81930635.240905926</v>
      </c>
      <c r="G18" s="49">
        <f t="shared" si="0"/>
        <v>4.9088992152379321E-3</v>
      </c>
      <c r="H18" s="138"/>
    </row>
    <row r="19" spans="2:8" s="141" customFormat="1" ht="10.15" customHeight="1">
      <c r="B19" s="52" t="s">
        <v>29</v>
      </c>
      <c r="C19" s="36" t="s">
        <v>181</v>
      </c>
      <c r="D19" s="37" t="s">
        <v>75</v>
      </c>
      <c r="E19" s="37">
        <v>18450</v>
      </c>
      <c r="F19" s="37">
        <v>184332317.04947296</v>
      </c>
      <c r="G19" s="51">
        <f t="shared" si="0"/>
        <v>1.1044327483199704E-2</v>
      </c>
      <c r="H19" s="138"/>
    </row>
    <row r="20" spans="2:8" s="141" customFormat="1" ht="10.15" customHeight="1">
      <c r="B20" s="50" t="s">
        <v>29</v>
      </c>
      <c r="C20" s="54" t="s">
        <v>200</v>
      </c>
      <c r="D20" s="28" t="s">
        <v>75</v>
      </c>
      <c r="E20" s="28">
        <v>3000</v>
      </c>
      <c r="F20" s="28">
        <v>30624472.12750268</v>
      </c>
      <c r="G20" s="49">
        <f t="shared" si="0"/>
        <v>1.8348746686967783E-3</v>
      </c>
      <c r="H20" s="138"/>
    </row>
    <row r="21" spans="2:8" s="141" customFormat="1" ht="10.15" customHeight="1">
      <c r="B21" s="52" t="s">
        <v>29</v>
      </c>
      <c r="C21" s="36" t="s">
        <v>185</v>
      </c>
      <c r="D21" s="37" t="s">
        <v>75</v>
      </c>
      <c r="E21" s="37">
        <v>39500</v>
      </c>
      <c r="F21" s="37">
        <v>416496836.46797496</v>
      </c>
      <c r="G21" s="51">
        <f t="shared" si="0"/>
        <v>2.4954536086227431E-2</v>
      </c>
      <c r="H21" s="138"/>
    </row>
    <row r="22" spans="2:8" s="141" customFormat="1" ht="10.15" customHeight="1">
      <c r="B22" s="50" t="s">
        <v>29</v>
      </c>
      <c r="C22" s="54" t="s">
        <v>186</v>
      </c>
      <c r="D22" s="28" t="s">
        <v>75</v>
      </c>
      <c r="E22" s="28">
        <v>17000</v>
      </c>
      <c r="F22" s="28">
        <v>177778070.11618778</v>
      </c>
      <c r="G22" s="49">
        <f t="shared" si="0"/>
        <v>1.0651627761872321E-2</v>
      </c>
      <c r="H22" s="138"/>
    </row>
    <row r="23" spans="2:8" s="141" customFormat="1" ht="10.15" customHeight="1">
      <c r="B23" s="52" t="s">
        <v>29</v>
      </c>
      <c r="C23" s="36" t="s">
        <v>612</v>
      </c>
      <c r="D23" s="37" t="s">
        <v>75</v>
      </c>
      <c r="E23" s="37">
        <v>20800</v>
      </c>
      <c r="F23" s="37">
        <v>216684990.64457393</v>
      </c>
      <c r="G23" s="51">
        <f t="shared" si="0"/>
        <v>1.2982747874483907E-2</v>
      </c>
      <c r="H23" s="138"/>
    </row>
    <row r="24" spans="2:8" s="141" customFormat="1" ht="10.15" customHeight="1">
      <c r="B24" s="50" t="s">
        <v>29</v>
      </c>
      <c r="C24" s="54" t="s">
        <v>181</v>
      </c>
      <c r="D24" s="28" t="s">
        <v>75</v>
      </c>
      <c r="E24" s="28">
        <v>30000</v>
      </c>
      <c r="F24" s="28">
        <v>309261709.87773865</v>
      </c>
      <c r="G24" s="49">
        <f t="shared" si="0"/>
        <v>1.8529510487232323E-2</v>
      </c>
      <c r="H24" s="138"/>
    </row>
    <row r="25" spans="2:8" s="141" customFormat="1" ht="10.15" customHeight="1">
      <c r="B25" s="52" t="s">
        <v>29</v>
      </c>
      <c r="C25" s="36" t="s">
        <v>183</v>
      </c>
      <c r="D25" s="37" t="s">
        <v>75</v>
      </c>
      <c r="E25" s="37">
        <v>32000</v>
      </c>
      <c r="F25" s="37">
        <v>328623005.1662702</v>
      </c>
      <c r="G25" s="51">
        <f t="shared" si="0"/>
        <v>1.9689548450668129E-2</v>
      </c>
      <c r="H25" s="138"/>
    </row>
    <row r="26" spans="2:8" s="141" customFormat="1" ht="10.15" customHeight="1">
      <c r="B26" s="50" t="s">
        <v>29</v>
      </c>
      <c r="C26" s="54" t="s">
        <v>185</v>
      </c>
      <c r="D26" s="28" t="s">
        <v>75</v>
      </c>
      <c r="E26" s="28">
        <v>16500</v>
      </c>
      <c r="F26" s="28">
        <v>168967818.4825294</v>
      </c>
      <c r="G26" s="49">
        <f t="shared" si="0"/>
        <v>1.0123758824894748E-2</v>
      </c>
      <c r="H26" s="138"/>
    </row>
    <row r="27" spans="2:8" s="141" customFormat="1" ht="10.15" customHeight="1">
      <c r="B27" s="52" t="s">
        <v>29</v>
      </c>
      <c r="C27" s="36" t="s">
        <v>186</v>
      </c>
      <c r="D27" s="37" t="s">
        <v>75</v>
      </c>
      <c r="E27" s="37">
        <v>12800</v>
      </c>
      <c r="F27" s="37">
        <v>130706312.66364807</v>
      </c>
      <c r="G27" s="51">
        <f t="shared" si="0"/>
        <v>7.8313089331556764E-3</v>
      </c>
      <c r="H27" s="138"/>
    </row>
    <row r="28" spans="2:8" s="141" customFormat="1" ht="10.15" customHeight="1">
      <c r="B28" s="50" t="s">
        <v>29</v>
      </c>
      <c r="C28" s="54" t="s">
        <v>187</v>
      </c>
      <c r="D28" s="28" t="s">
        <v>75</v>
      </c>
      <c r="E28" s="28">
        <v>15000</v>
      </c>
      <c r="F28" s="28">
        <v>152732161.2168172</v>
      </c>
      <c r="G28" s="49">
        <f t="shared" si="0"/>
        <v>9.150994425153651E-3</v>
      </c>
      <c r="H28" s="138"/>
    </row>
    <row r="29" spans="2:8" s="141" customFormat="1" ht="10.15" customHeight="1">
      <c r="B29" s="52" t="s">
        <v>29</v>
      </c>
      <c r="C29" s="36" t="s">
        <v>613</v>
      </c>
      <c r="D29" s="37" t="s">
        <v>75</v>
      </c>
      <c r="E29" s="37">
        <v>19500</v>
      </c>
      <c r="F29" s="37">
        <v>197792837.82106295</v>
      </c>
      <c r="G29" s="51">
        <f t="shared" si="0"/>
        <v>1.1850818726164726E-2</v>
      </c>
      <c r="H29" s="138"/>
    </row>
    <row r="30" spans="2:8" s="141" customFormat="1" ht="10.15" customHeight="1">
      <c r="B30" s="50" t="s">
        <v>29</v>
      </c>
      <c r="C30" s="54" t="s">
        <v>613</v>
      </c>
      <c r="D30" s="28" t="s">
        <v>75</v>
      </c>
      <c r="E30" s="28">
        <v>10000</v>
      </c>
      <c r="F30" s="28">
        <v>101148133.73788844</v>
      </c>
      <c r="G30" s="49">
        <f t="shared" si="0"/>
        <v>6.0603215496710678E-3</v>
      </c>
      <c r="H30" s="138"/>
    </row>
    <row r="31" spans="2:8" s="141" customFormat="1" ht="10.15" customHeight="1">
      <c r="B31" s="52" t="s">
        <v>29</v>
      </c>
      <c r="C31" s="36" t="s">
        <v>614</v>
      </c>
      <c r="D31" s="37" t="s">
        <v>75</v>
      </c>
      <c r="E31" s="37">
        <v>27000</v>
      </c>
      <c r="F31" s="37">
        <v>271782172.4268285</v>
      </c>
      <c r="G31" s="51">
        <f t="shared" si="0"/>
        <v>1.6283912470821543E-2</v>
      </c>
      <c r="H31" s="138"/>
    </row>
    <row r="32" spans="2:8" s="141" customFormat="1" ht="10.15" customHeight="1">
      <c r="B32" s="50" t="s">
        <v>29</v>
      </c>
      <c r="C32" s="54" t="s">
        <v>614</v>
      </c>
      <c r="D32" s="28" t="s">
        <v>75</v>
      </c>
      <c r="E32" s="28">
        <v>2000</v>
      </c>
      <c r="F32" s="28">
        <v>20449706.723394725</v>
      </c>
      <c r="G32" s="49">
        <f t="shared" si="0"/>
        <v>1.2252504693897239E-3</v>
      </c>
      <c r="H32" s="138"/>
    </row>
    <row r="33" spans="2:8" s="141" customFormat="1" ht="10.15" customHeight="1">
      <c r="B33" s="52" t="s">
        <v>29</v>
      </c>
      <c r="C33" s="36" t="s">
        <v>615</v>
      </c>
      <c r="D33" s="37" t="s">
        <v>75</v>
      </c>
      <c r="E33" s="37">
        <v>17000</v>
      </c>
      <c r="F33" s="37">
        <v>178886450.98529997</v>
      </c>
      <c r="G33" s="51">
        <f t="shared" si="0"/>
        <v>1.0718036742622578E-2</v>
      </c>
      <c r="H33" s="138"/>
    </row>
    <row r="34" spans="2:8" s="141" customFormat="1" ht="10.15" customHeight="1">
      <c r="B34" s="50" t="s">
        <v>29</v>
      </c>
      <c r="C34" s="54" t="s">
        <v>615</v>
      </c>
      <c r="D34" s="28" t="s">
        <v>75</v>
      </c>
      <c r="E34" s="28">
        <v>6400</v>
      </c>
      <c r="F34" s="28">
        <v>67193974.425458699</v>
      </c>
      <c r="G34" s="49">
        <f t="shared" si="0"/>
        <v>4.0259476489591132E-3</v>
      </c>
      <c r="H34" s="138"/>
    </row>
    <row r="35" spans="2:8" s="141" customFormat="1" ht="10.15" customHeight="1">
      <c r="B35" s="52" t="s">
        <v>29</v>
      </c>
      <c r="C35" s="36" t="s">
        <v>616</v>
      </c>
      <c r="D35" s="37" t="s">
        <v>75</v>
      </c>
      <c r="E35" s="37">
        <v>15500</v>
      </c>
      <c r="F35" s="37">
        <v>162571302.23102939</v>
      </c>
      <c r="G35" s="51">
        <f t="shared" si="0"/>
        <v>9.7405095858900947E-3</v>
      </c>
      <c r="H35" s="138"/>
    </row>
    <row r="36" spans="2:8" s="141" customFormat="1" ht="10.15" customHeight="1">
      <c r="B36" s="50" t="s">
        <v>29</v>
      </c>
      <c r="C36" s="54" t="s">
        <v>617</v>
      </c>
      <c r="D36" s="28" t="s">
        <v>75</v>
      </c>
      <c r="E36" s="28">
        <v>39500</v>
      </c>
      <c r="F36" s="28">
        <v>412546096.00023854</v>
      </c>
      <c r="G36" s="49">
        <f t="shared" si="0"/>
        <v>2.4717826255714642E-2</v>
      </c>
      <c r="H36" s="138"/>
    </row>
    <row r="37" spans="2:8" s="141" customFormat="1" ht="10.15" customHeight="1">
      <c r="B37" s="52" t="s">
        <v>29</v>
      </c>
      <c r="C37" s="36" t="s">
        <v>194</v>
      </c>
      <c r="D37" s="37" t="s">
        <v>72</v>
      </c>
      <c r="E37" s="37">
        <v>2051</v>
      </c>
      <c r="F37" s="37">
        <v>21850772.822987758</v>
      </c>
      <c r="G37" s="51">
        <f t="shared" si="0"/>
        <v>1.3091957757646322E-3</v>
      </c>
      <c r="H37" s="138"/>
    </row>
    <row r="38" spans="2:8" s="141" customFormat="1" ht="10.15" customHeight="1">
      <c r="B38" s="50" t="s">
        <v>29</v>
      </c>
      <c r="C38" s="54" t="s">
        <v>547</v>
      </c>
      <c r="D38" s="28" t="s">
        <v>72</v>
      </c>
      <c r="E38" s="28">
        <v>4072</v>
      </c>
      <c r="F38" s="28">
        <v>41626017.530809924</v>
      </c>
      <c r="G38" s="49">
        <f t="shared" si="0"/>
        <v>2.494035646002808E-3</v>
      </c>
      <c r="H38" s="138"/>
    </row>
    <row r="39" spans="2:8" s="141" customFormat="1" ht="10.5" customHeight="1">
      <c r="B39" s="52" t="s">
        <v>29</v>
      </c>
      <c r="C39" s="36" t="s">
        <v>587</v>
      </c>
      <c r="D39" s="37" t="s">
        <v>75</v>
      </c>
      <c r="E39" s="37">
        <v>5000</v>
      </c>
      <c r="F39" s="37">
        <v>50478728.967142105</v>
      </c>
      <c r="G39" s="51">
        <f t="shared" si="0"/>
        <v>3.0244485751197286E-3</v>
      </c>
      <c r="H39" s="138"/>
    </row>
    <row r="40" spans="2:8" s="141" customFormat="1" ht="10.5" customHeight="1">
      <c r="B40" s="50" t="s">
        <v>29</v>
      </c>
      <c r="C40" s="54" t="s">
        <v>549</v>
      </c>
      <c r="D40" s="28" t="s">
        <v>75</v>
      </c>
      <c r="E40" s="28">
        <v>19000</v>
      </c>
      <c r="F40" s="28">
        <v>191135292.75949582</v>
      </c>
      <c r="G40" s="49">
        <f t="shared" si="0"/>
        <v>1.1451929865703149E-2</v>
      </c>
      <c r="H40" s="138"/>
    </row>
    <row r="41" spans="2:8" s="141" customFormat="1" ht="10.5" customHeight="1">
      <c r="B41" s="52" t="s">
        <v>29</v>
      </c>
      <c r="C41" s="36" t="s">
        <v>587</v>
      </c>
      <c r="D41" s="37" t="s">
        <v>75</v>
      </c>
      <c r="E41" s="37">
        <v>15000</v>
      </c>
      <c r="F41" s="37">
        <v>150640202.13803616</v>
      </c>
      <c r="G41" s="51">
        <f t="shared" si="0"/>
        <v>9.0256540533874257E-3</v>
      </c>
      <c r="H41" s="138"/>
    </row>
    <row r="42" spans="2:8" s="141" customFormat="1" ht="10.5" customHeight="1">
      <c r="B42" s="50" t="s">
        <v>29</v>
      </c>
      <c r="C42" s="54" t="s">
        <v>618</v>
      </c>
      <c r="D42" s="28" t="s">
        <v>75</v>
      </c>
      <c r="E42" s="28">
        <v>10000</v>
      </c>
      <c r="F42" s="28">
        <v>100041826.63252184</v>
      </c>
      <c r="G42" s="49">
        <f t="shared" si="0"/>
        <v>5.9940368191135924E-3</v>
      </c>
      <c r="H42" s="138"/>
    </row>
    <row r="43" spans="2:8" s="141" customFormat="1" ht="10.5" customHeight="1">
      <c r="B43" s="52" t="s">
        <v>29</v>
      </c>
      <c r="C43" s="36" t="s">
        <v>619</v>
      </c>
      <c r="D43" s="37" t="s">
        <v>72</v>
      </c>
      <c r="E43" s="37">
        <v>7000</v>
      </c>
      <c r="F43" s="37">
        <v>70023218.838343024</v>
      </c>
      <c r="G43" s="51">
        <f t="shared" si="0"/>
        <v>4.195462698333343E-3</v>
      </c>
      <c r="H43" s="138"/>
    </row>
    <row r="44" spans="2:8" s="141" customFormat="1" ht="10.5" customHeight="1">
      <c r="B44" s="50" t="s">
        <v>29</v>
      </c>
      <c r="C44" s="54" t="s">
        <v>620</v>
      </c>
      <c r="D44" s="28" t="s">
        <v>75</v>
      </c>
      <c r="E44" s="28">
        <v>22500</v>
      </c>
      <c r="F44" s="28">
        <v>229005802.04792705</v>
      </c>
      <c r="G44" s="49">
        <f t="shared" si="0"/>
        <v>1.3720953080035856E-2</v>
      </c>
      <c r="H44" s="138"/>
    </row>
    <row r="45" spans="2:8" s="141" customFormat="1" ht="10.5" customHeight="1">
      <c r="B45" s="52" t="s">
        <v>29</v>
      </c>
      <c r="C45" s="36" t="s">
        <v>620</v>
      </c>
      <c r="D45" s="37" t="s">
        <v>75</v>
      </c>
      <c r="E45" s="37">
        <v>25300</v>
      </c>
      <c r="F45" s="37">
        <v>256408205.77570069</v>
      </c>
      <c r="G45" s="51">
        <f t="shared" si="0"/>
        <v>1.5362776529339966E-2</v>
      </c>
      <c r="H45" s="138"/>
    </row>
    <row r="46" spans="2:8" s="141" customFormat="1" ht="10.5" customHeight="1">
      <c r="B46" s="50" t="s">
        <v>29</v>
      </c>
      <c r="C46" s="54" t="s">
        <v>549</v>
      </c>
      <c r="D46" s="28" t="s">
        <v>75</v>
      </c>
      <c r="E46" s="28">
        <v>7600</v>
      </c>
      <c r="F46" s="28">
        <v>76770719.913368136</v>
      </c>
      <c r="G46" s="49">
        <f t="shared" si="0"/>
        <v>4.5997413010149257E-3</v>
      </c>
      <c r="H46" s="138"/>
    </row>
    <row r="47" spans="2:8" s="141" customFormat="1" ht="10.5" customHeight="1">
      <c r="B47" s="52" t="s">
        <v>29</v>
      </c>
      <c r="C47" s="36" t="s">
        <v>202</v>
      </c>
      <c r="D47" s="37" t="s">
        <v>75</v>
      </c>
      <c r="E47" s="37">
        <v>13000</v>
      </c>
      <c r="F47" s="37">
        <v>130943716.86926538</v>
      </c>
      <c r="G47" s="51">
        <f t="shared" si="0"/>
        <v>7.8455330791692198E-3</v>
      </c>
      <c r="H47" s="138"/>
    </row>
    <row r="48" spans="2:8" s="141" customFormat="1" ht="10.5" customHeight="1">
      <c r="B48" s="50" t="s">
        <v>29</v>
      </c>
      <c r="C48" s="54" t="s">
        <v>201</v>
      </c>
      <c r="D48" s="28" t="s">
        <v>75</v>
      </c>
      <c r="E48" s="28">
        <v>40000</v>
      </c>
      <c r="F48" s="28">
        <v>402130341.34707302</v>
      </c>
      <c r="G48" s="49">
        <f t="shared" si="0"/>
        <v>2.4093763111413435E-2</v>
      </c>
      <c r="H48" s="138"/>
    </row>
    <row r="49" spans="2:8" s="141" customFormat="1" ht="10.5" customHeight="1">
      <c r="B49" s="52" t="s">
        <v>29</v>
      </c>
      <c r="C49" s="36" t="s">
        <v>200</v>
      </c>
      <c r="D49" s="37" t="s">
        <v>75</v>
      </c>
      <c r="E49" s="37">
        <v>24000</v>
      </c>
      <c r="F49" s="37">
        <v>246023075.31779268</v>
      </c>
      <c r="G49" s="51">
        <f t="shared" si="0"/>
        <v>1.4740548243118705E-2</v>
      </c>
      <c r="H49" s="138"/>
    </row>
    <row r="50" spans="2:8" s="141" customFormat="1" ht="10.5" customHeight="1">
      <c r="B50" s="50" t="s">
        <v>29</v>
      </c>
      <c r="C50" s="54" t="s">
        <v>199</v>
      </c>
      <c r="D50" s="28" t="s">
        <v>75</v>
      </c>
      <c r="E50" s="28">
        <v>15000</v>
      </c>
      <c r="F50" s="28">
        <v>152551823.28752431</v>
      </c>
      <c r="G50" s="49">
        <f t="shared" si="0"/>
        <v>9.1401894226417028E-3</v>
      </c>
      <c r="H50" s="138"/>
    </row>
    <row r="51" spans="2:8" s="141" customFormat="1" ht="10.5" customHeight="1">
      <c r="B51" s="52" t="s">
        <v>29</v>
      </c>
      <c r="C51" s="36" t="s">
        <v>197</v>
      </c>
      <c r="D51" s="37" t="s">
        <v>72</v>
      </c>
      <c r="E51" s="37">
        <v>4000</v>
      </c>
      <c r="F51" s="37">
        <v>40654918.548570469</v>
      </c>
      <c r="G51" s="51">
        <f t="shared" si="0"/>
        <v>2.4358519517373258E-3</v>
      </c>
      <c r="H51" s="138"/>
    </row>
    <row r="52" spans="2:8" s="141" customFormat="1" ht="10.5" customHeight="1">
      <c r="B52" s="50" t="s">
        <v>29</v>
      </c>
      <c r="C52" s="54" t="s">
        <v>198</v>
      </c>
      <c r="D52" s="28" t="s">
        <v>72</v>
      </c>
      <c r="E52" s="28">
        <v>9000</v>
      </c>
      <c r="F52" s="28">
        <v>91325697.675166875</v>
      </c>
      <c r="G52" s="49">
        <f t="shared" si="0"/>
        <v>5.4718072712422227E-3</v>
      </c>
      <c r="H52" s="138"/>
    </row>
    <row r="53" spans="2:8" s="141" customFormat="1" ht="10.5" customHeight="1">
      <c r="B53" s="52" t="s">
        <v>29</v>
      </c>
      <c r="C53" s="36" t="s">
        <v>197</v>
      </c>
      <c r="D53" s="37" t="s">
        <v>75</v>
      </c>
      <c r="E53" s="37">
        <v>12000</v>
      </c>
      <c r="F53" s="37">
        <v>121549658.9638918</v>
      </c>
      <c r="G53" s="51">
        <f t="shared" si="0"/>
        <v>7.2826852098222452E-3</v>
      </c>
      <c r="H53" s="138"/>
    </row>
    <row r="54" spans="2:8" s="141" customFormat="1" ht="10.5" customHeight="1">
      <c r="B54" s="50" t="s">
        <v>29</v>
      </c>
      <c r="C54" s="54" t="s">
        <v>502</v>
      </c>
      <c r="D54" s="28" t="s">
        <v>75</v>
      </c>
      <c r="E54" s="28">
        <v>16000</v>
      </c>
      <c r="F54" s="28">
        <v>163504894.5387924</v>
      </c>
      <c r="G54" s="49">
        <f t="shared" si="0"/>
        <v>9.7964460562159315E-3</v>
      </c>
      <c r="H54" s="138"/>
    </row>
    <row r="55" spans="2:8" s="141" customFormat="1" ht="10.5" customHeight="1">
      <c r="B55" s="52" t="s">
        <v>29</v>
      </c>
      <c r="C55" s="36" t="s">
        <v>205</v>
      </c>
      <c r="D55" s="37" t="s">
        <v>75</v>
      </c>
      <c r="E55" s="37">
        <v>6000</v>
      </c>
      <c r="F55" s="37">
        <v>61715347.114871331</v>
      </c>
      <c r="G55" s="51">
        <f t="shared" si="0"/>
        <v>3.6976940082245435E-3</v>
      </c>
      <c r="H55" s="138"/>
    </row>
    <row r="56" spans="2:8" s="141" customFormat="1" ht="10.5" customHeight="1">
      <c r="B56" s="50" t="s">
        <v>29</v>
      </c>
      <c r="C56" s="54" t="s">
        <v>525</v>
      </c>
      <c r="D56" s="28" t="s">
        <v>75</v>
      </c>
      <c r="E56" s="28">
        <v>8000</v>
      </c>
      <c r="F56" s="28">
        <v>82862825.415700197</v>
      </c>
      <c r="G56" s="49">
        <f t="shared" si="0"/>
        <v>4.9647516763356029E-3</v>
      </c>
      <c r="H56" s="138"/>
    </row>
    <row r="57" spans="2:8" s="141" customFormat="1" ht="10.5" customHeight="1">
      <c r="B57" s="52" t="s">
        <v>29</v>
      </c>
      <c r="C57" s="36" t="s">
        <v>204</v>
      </c>
      <c r="D57" s="37" t="s">
        <v>75</v>
      </c>
      <c r="E57" s="37">
        <v>19000</v>
      </c>
      <c r="F57" s="37">
        <v>196052539.29136336</v>
      </c>
      <c r="G57" s="51">
        <f t="shared" si="0"/>
        <v>1.1746548204380015E-2</v>
      </c>
      <c r="H57" s="138"/>
    </row>
    <row r="58" spans="2:8" s="141" customFormat="1" ht="10.5" customHeight="1">
      <c r="B58" s="50" t="s">
        <v>29</v>
      </c>
      <c r="C58" s="54" t="s">
        <v>212</v>
      </c>
      <c r="D58" s="28" t="s">
        <v>72</v>
      </c>
      <c r="E58" s="28">
        <v>1000</v>
      </c>
      <c r="F58" s="28">
        <v>10234989.552398149</v>
      </c>
      <c r="G58" s="49">
        <f t="shared" si="0"/>
        <v>6.1323254767895255E-4</v>
      </c>
      <c r="H58" s="138"/>
    </row>
    <row r="59" spans="2:8" s="141" customFormat="1" ht="10.5" customHeight="1">
      <c r="B59" s="52" t="s">
        <v>29</v>
      </c>
      <c r="C59" s="36" t="s">
        <v>500</v>
      </c>
      <c r="D59" s="37" t="s">
        <v>75</v>
      </c>
      <c r="E59" s="37">
        <v>10742</v>
      </c>
      <c r="F59" s="37">
        <v>110813184.97596608</v>
      </c>
      <c r="G59" s="51">
        <f t="shared" si="0"/>
        <v>6.639406067914199E-3</v>
      </c>
      <c r="H59" s="138"/>
    </row>
    <row r="60" spans="2:8" s="141" customFormat="1" ht="10.5" customHeight="1">
      <c r="B60" s="50" t="s">
        <v>29</v>
      </c>
      <c r="C60" s="54" t="s">
        <v>203</v>
      </c>
      <c r="D60" s="28" t="s">
        <v>75</v>
      </c>
      <c r="E60" s="28">
        <v>35600</v>
      </c>
      <c r="F60" s="28">
        <v>365308038.15194577</v>
      </c>
      <c r="G60" s="49">
        <f t="shared" si="0"/>
        <v>2.1887543487626532E-2</v>
      </c>
      <c r="H60" s="138"/>
    </row>
    <row r="61" spans="2:8" s="141" customFormat="1" ht="10.5" customHeight="1">
      <c r="B61" s="52" t="s">
        <v>29</v>
      </c>
      <c r="C61" s="36" t="s">
        <v>201</v>
      </c>
      <c r="D61" s="37" t="s">
        <v>75</v>
      </c>
      <c r="E61" s="37">
        <v>10000</v>
      </c>
      <c r="F61" s="37">
        <v>102734536.65071172</v>
      </c>
      <c r="G61" s="51">
        <f t="shared" si="0"/>
        <v>6.1553713682268654E-3</v>
      </c>
      <c r="H61" s="138"/>
    </row>
    <row r="62" spans="2:8" s="141" customFormat="1" ht="10.5" customHeight="1">
      <c r="B62" s="50" t="s">
        <v>29</v>
      </c>
      <c r="C62" s="54" t="s">
        <v>621</v>
      </c>
      <c r="D62" s="28" t="s">
        <v>75</v>
      </c>
      <c r="E62" s="28">
        <v>12300</v>
      </c>
      <c r="F62" s="28">
        <v>123362783.83633856</v>
      </c>
      <c r="G62" s="49">
        <f t="shared" si="0"/>
        <v>7.3913191443366272E-3</v>
      </c>
      <c r="H62" s="138"/>
    </row>
    <row r="63" spans="2:8" s="141" customFormat="1" ht="10.5" customHeight="1">
      <c r="B63" s="52" t="s">
        <v>29</v>
      </c>
      <c r="C63" s="36" t="s">
        <v>622</v>
      </c>
      <c r="D63" s="37" t="s">
        <v>75</v>
      </c>
      <c r="E63" s="37">
        <v>25000</v>
      </c>
      <c r="F63" s="37">
        <v>251876138.21979338</v>
      </c>
      <c r="G63" s="51">
        <f t="shared" si="0"/>
        <v>1.5091236307502517E-2</v>
      </c>
      <c r="H63" s="138"/>
    </row>
    <row r="64" spans="2:8" s="141" customFormat="1" ht="10.5" customHeight="1">
      <c r="B64" s="50" t="s">
        <v>29</v>
      </c>
      <c r="C64" s="54" t="s">
        <v>642</v>
      </c>
      <c r="D64" s="28" t="s">
        <v>75</v>
      </c>
      <c r="E64" s="28">
        <v>41000</v>
      </c>
      <c r="F64" s="28">
        <v>425388368.51113021</v>
      </c>
      <c r="G64" s="49">
        <f t="shared" si="0"/>
        <v>2.5487274963944755E-2</v>
      </c>
      <c r="H64" s="138"/>
    </row>
    <row r="65" spans="2:8" s="141" customFormat="1" ht="10.5" customHeight="1">
      <c r="B65" s="52" t="s">
        <v>29</v>
      </c>
      <c r="C65" s="36" t="s">
        <v>623</v>
      </c>
      <c r="D65" s="37" t="s">
        <v>75</v>
      </c>
      <c r="E65" s="37">
        <v>19600</v>
      </c>
      <c r="F65" s="37">
        <v>199040002.28897345</v>
      </c>
      <c r="G65" s="51">
        <f t="shared" si="0"/>
        <v>1.1925542968931757E-2</v>
      </c>
      <c r="H65" s="138"/>
    </row>
    <row r="66" spans="2:8" s="141" customFormat="1" ht="10.5" customHeight="1">
      <c r="B66" s="50" t="s">
        <v>29</v>
      </c>
      <c r="C66" s="54" t="s">
        <v>624</v>
      </c>
      <c r="D66" s="28" t="s">
        <v>75</v>
      </c>
      <c r="E66" s="28">
        <v>24000</v>
      </c>
      <c r="F66" s="28">
        <v>249607680.64712656</v>
      </c>
      <c r="G66" s="49">
        <f t="shared" si="0"/>
        <v>1.4955320974177908E-2</v>
      </c>
      <c r="H66" s="138"/>
    </row>
    <row r="67" spans="2:8" s="141" customFormat="1" ht="10.5" customHeight="1">
      <c r="B67" s="52" t="s">
        <v>29</v>
      </c>
      <c r="C67" s="36" t="s">
        <v>625</v>
      </c>
      <c r="D67" s="37" t="s">
        <v>75</v>
      </c>
      <c r="E67" s="37">
        <v>17000</v>
      </c>
      <c r="F67" s="37">
        <v>173249085.68963498</v>
      </c>
      <c r="G67" s="51">
        <f t="shared" si="0"/>
        <v>1.0380272266678628E-2</v>
      </c>
      <c r="H67" s="138"/>
    </row>
    <row r="68" spans="2:8" s="141" customFormat="1" ht="10.5" customHeight="1">
      <c r="B68" s="50" t="s">
        <v>29</v>
      </c>
      <c r="C68" s="54" t="s">
        <v>626</v>
      </c>
      <c r="D68" s="28" t="s">
        <v>75</v>
      </c>
      <c r="E68" s="28">
        <v>10400</v>
      </c>
      <c r="F68" s="28">
        <v>105287809.16764084</v>
      </c>
      <c r="G68" s="49">
        <f t="shared" si="0"/>
        <v>6.3083514765561628E-3</v>
      </c>
      <c r="H68" s="138"/>
    </row>
    <row r="69" spans="2:8" s="141" customFormat="1" ht="10.5" customHeight="1">
      <c r="B69" s="52" t="s">
        <v>29</v>
      </c>
      <c r="C69" s="36" t="s">
        <v>627</v>
      </c>
      <c r="D69" s="37" t="s">
        <v>75</v>
      </c>
      <c r="E69" s="37">
        <v>27000</v>
      </c>
      <c r="F69" s="37">
        <v>271902485.86772484</v>
      </c>
      <c r="G69" s="51">
        <f t="shared" si="0"/>
        <v>1.6291121087645542E-2</v>
      </c>
      <c r="H69" s="138"/>
    </row>
    <row r="70" spans="2:8" s="141" customFormat="1" ht="10.5" customHeight="1">
      <c r="B70" s="50" t="s">
        <v>29</v>
      </c>
      <c r="C70" s="54" t="s">
        <v>628</v>
      </c>
      <c r="D70" s="28" t="s">
        <v>75</v>
      </c>
      <c r="E70" s="28">
        <v>10000</v>
      </c>
      <c r="F70" s="28">
        <v>101977494.40764911</v>
      </c>
      <c r="G70" s="49">
        <f t="shared" ref="G70:G82" si="1">F70/$F$132</f>
        <v>6.1100129493406354E-3</v>
      </c>
      <c r="H70" s="138"/>
    </row>
    <row r="71" spans="2:8" s="141" customFormat="1" ht="10.5" customHeight="1">
      <c r="B71" s="52" t="s">
        <v>29</v>
      </c>
      <c r="C71" s="36" t="s">
        <v>629</v>
      </c>
      <c r="D71" s="37" t="s">
        <v>75</v>
      </c>
      <c r="E71" s="37">
        <v>9000</v>
      </c>
      <c r="F71" s="37">
        <v>91801346.145600095</v>
      </c>
      <c r="G71" s="51">
        <f t="shared" si="1"/>
        <v>5.5003058956746252E-3</v>
      </c>
      <c r="H71" s="138"/>
    </row>
    <row r="72" spans="2:8" s="141" customFormat="1" ht="10.5" customHeight="1">
      <c r="B72" s="50" t="s">
        <v>29</v>
      </c>
      <c r="C72" s="54" t="s">
        <v>630</v>
      </c>
      <c r="D72" s="28" t="s">
        <v>75</v>
      </c>
      <c r="E72" s="28">
        <v>20000</v>
      </c>
      <c r="F72" s="28">
        <v>203354979.5868988</v>
      </c>
      <c r="G72" s="49">
        <f t="shared" si="1"/>
        <v>1.2184076161177528E-2</v>
      </c>
      <c r="H72" s="138"/>
    </row>
    <row r="73" spans="2:8" s="141" customFormat="1" ht="10.5" customHeight="1">
      <c r="B73" s="52" t="s">
        <v>29</v>
      </c>
      <c r="C73" s="36" t="s">
        <v>631</v>
      </c>
      <c r="D73" s="37" t="s">
        <v>75</v>
      </c>
      <c r="E73" s="37">
        <v>9200</v>
      </c>
      <c r="F73" s="37">
        <v>93628021.834593326</v>
      </c>
      <c r="G73" s="51">
        <f t="shared" si="1"/>
        <v>5.6097517315311027E-3</v>
      </c>
      <c r="H73" s="138"/>
    </row>
    <row r="74" spans="2:8" s="141" customFormat="1" ht="10.5" customHeight="1">
      <c r="B74" s="50" t="s">
        <v>29</v>
      </c>
      <c r="C74" s="54" t="s">
        <v>632</v>
      </c>
      <c r="D74" s="28" t="s">
        <v>75</v>
      </c>
      <c r="E74" s="28">
        <v>4500</v>
      </c>
      <c r="F74" s="28">
        <v>46123052.38531214</v>
      </c>
      <c r="G74" s="49">
        <f t="shared" si="1"/>
        <v>2.7634768727582649E-3</v>
      </c>
      <c r="H74" s="138"/>
    </row>
    <row r="75" spans="2:8" s="141" customFormat="1" ht="10.5" customHeight="1">
      <c r="B75" s="52" t="s">
        <v>29</v>
      </c>
      <c r="C75" s="36" t="s">
        <v>633</v>
      </c>
      <c r="D75" s="37" t="s">
        <v>75</v>
      </c>
      <c r="E75" s="37">
        <v>23000</v>
      </c>
      <c r="F75" s="37">
        <v>240495995.99413064</v>
      </c>
      <c r="G75" s="51">
        <f t="shared" si="1"/>
        <v>1.4409391585115202E-2</v>
      </c>
      <c r="H75" s="138"/>
    </row>
    <row r="76" spans="2:8" s="141" customFormat="1" ht="10.5" customHeight="1">
      <c r="B76" s="50" t="s">
        <v>29</v>
      </c>
      <c r="C76" s="54" t="s">
        <v>497</v>
      </c>
      <c r="D76" s="28" t="s">
        <v>75</v>
      </c>
      <c r="E76" s="28">
        <v>30000</v>
      </c>
      <c r="F76" s="28">
        <v>315795625.41424453</v>
      </c>
      <c r="G76" s="49">
        <f t="shared" si="1"/>
        <v>1.8920992046667012E-2</v>
      </c>
      <c r="H76" s="138"/>
    </row>
    <row r="77" spans="2:8" s="141" customFormat="1" ht="10.5" customHeight="1">
      <c r="B77" s="52" t="s">
        <v>29</v>
      </c>
      <c r="C77" s="36" t="s">
        <v>496</v>
      </c>
      <c r="D77" s="37" t="s">
        <v>75</v>
      </c>
      <c r="E77" s="37">
        <v>6000</v>
      </c>
      <c r="F77" s="37">
        <v>63503822.795588724</v>
      </c>
      <c r="G77" s="51">
        <f t="shared" si="1"/>
        <v>3.804851078833492E-3</v>
      </c>
      <c r="H77" s="138"/>
    </row>
    <row r="78" spans="2:8" s="141" customFormat="1" ht="10.5" customHeight="1">
      <c r="B78" s="50" t="s">
        <v>29</v>
      </c>
      <c r="C78" s="54" t="s">
        <v>213</v>
      </c>
      <c r="D78" s="28" t="s">
        <v>72</v>
      </c>
      <c r="E78" s="28">
        <v>13000</v>
      </c>
      <c r="F78" s="28">
        <v>130081984.76817845</v>
      </c>
      <c r="G78" s="49">
        <f t="shared" si="1"/>
        <v>7.7939021352331356E-3</v>
      </c>
      <c r="H78" s="138"/>
    </row>
    <row r="79" spans="2:8" s="141" customFormat="1" ht="10.5" customHeight="1">
      <c r="B79" s="52" t="s">
        <v>29</v>
      </c>
      <c r="C79" s="36" t="s">
        <v>214</v>
      </c>
      <c r="D79" s="37" t="s">
        <v>72</v>
      </c>
      <c r="E79" s="37">
        <v>987</v>
      </c>
      <c r="F79" s="37">
        <v>10501049.967782974</v>
      </c>
      <c r="G79" s="51">
        <f t="shared" si="1"/>
        <v>6.291736393163863E-4</v>
      </c>
      <c r="H79" s="138"/>
    </row>
    <row r="80" spans="2:8" s="141" customFormat="1" ht="10.5" customHeight="1">
      <c r="B80" s="50" t="s">
        <v>29</v>
      </c>
      <c r="C80" s="54" t="s">
        <v>220</v>
      </c>
      <c r="D80" s="28" t="s">
        <v>72</v>
      </c>
      <c r="E80" s="28">
        <v>2327</v>
      </c>
      <c r="F80" s="28">
        <v>24071612.135080807</v>
      </c>
      <c r="G80" s="49">
        <f t="shared" si="1"/>
        <v>1.4422580463578922E-3</v>
      </c>
      <c r="H80" s="138"/>
    </row>
    <row r="81" spans="2:8" s="141" customFormat="1" ht="10.5" customHeight="1">
      <c r="B81" s="52" t="s">
        <v>29</v>
      </c>
      <c r="C81" s="36" t="s">
        <v>218</v>
      </c>
      <c r="D81" s="37" t="s">
        <v>72</v>
      </c>
      <c r="E81" s="37">
        <v>750</v>
      </c>
      <c r="F81" s="37">
        <v>7778157.7943649162</v>
      </c>
      <c r="G81" s="51">
        <f t="shared" si="1"/>
        <v>4.6603071708751169E-4</v>
      </c>
      <c r="H81" s="138"/>
    </row>
    <row r="82" spans="2:8" s="141" customFormat="1" ht="10.5" customHeight="1">
      <c r="B82" s="50" t="s">
        <v>29</v>
      </c>
      <c r="C82" s="54" t="s">
        <v>222</v>
      </c>
      <c r="D82" s="28" t="s">
        <v>72</v>
      </c>
      <c r="E82" s="28">
        <v>2214</v>
      </c>
      <c r="F82" s="28">
        <v>22432779.672178302</v>
      </c>
      <c r="G82" s="49">
        <f t="shared" si="1"/>
        <v>1.3440668951799023E-3</v>
      </c>
      <c r="H82" s="138"/>
    </row>
    <row r="83" spans="2:8" s="141" customFormat="1" ht="11.25" customHeight="1">
      <c r="B83" s="198" t="s">
        <v>68</v>
      </c>
      <c r="C83" s="198"/>
      <c r="D83" s="31"/>
      <c r="E83" s="32"/>
      <c r="F83" s="38">
        <f>SUM(F6:F82)</f>
        <v>10679369329.065701</v>
      </c>
      <c r="G83" s="39">
        <f>SUM(G6:G82)</f>
        <v>0.63985769870502207</v>
      </c>
      <c r="H83" s="138"/>
    </row>
    <row r="84" spans="2:8" s="141" customFormat="1">
      <c r="B84" s="33"/>
      <c r="C84" s="29"/>
      <c r="D84" s="29"/>
      <c r="E84" s="29"/>
      <c r="F84" s="30"/>
      <c r="G84" s="30"/>
      <c r="H84" s="138"/>
    </row>
    <row r="85" spans="2:8" s="141" customFormat="1" ht="10.15" customHeight="1">
      <c r="B85" s="197" t="s">
        <v>38</v>
      </c>
      <c r="C85" s="197"/>
      <c r="D85" s="197"/>
      <c r="E85" s="197"/>
      <c r="F85" s="197"/>
      <c r="G85" s="197"/>
      <c r="H85" s="138"/>
    </row>
    <row r="86" spans="2:8" ht="22.5">
      <c r="B86" s="50" t="s">
        <v>58</v>
      </c>
      <c r="C86" s="54" t="s">
        <v>643</v>
      </c>
      <c r="D86" s="28" t="s">
        <v>75</v>
      </c>
      <c r="E86" s="28">
        <v>5000000</v>
      </c>
      <c r="F86" s="28">
        <v>5003178.08</v>
      </c>
      <c r="G86" s="49">
        <f>F86/$F$132</f>
        <v>2.9976695381882479E-4</v>
      </c>
    </row>
    <row r="87" spans="2:8" ht="11.25" customHeight="1">
      <c r="B87" s="199" t="s">
        <v>59</v>
      </c>
      <c r="C87" s="36" t="s">
        <v>644</v>
      </c>
      <c r="D87" s="37" t="s">
        <v>75</v>
      </c>
      <c r="E87" s="37">
        <v>102330000</v>
      </c>
      <c r="F87" s="37">
        <v>102337008.90000001</v>
      </c>
      <c r="G87" s="202">
        <f>F87/$F$132</f>
        <v>6.1315533707492903E-3</v>
      </c>
    </row>
    <row r="88" spans="2:8">
      <c r="B88" s="199"/>
      <c r="C88" s="36"/>
      <c r="D88" s="37"/>
      <c r="E88" s="37"/>
      <c r="F88" s="37"/>
      <c r="G88" s="202"/>
    </row>
    <row r="89" spans="2:8" ht="22.5">
      <c r="B89" s="50" t="s">
        <v>645</v>
      </c>
      <c r="C89" s="54" t="s">
        <v>646</v>
      </c>
      <c r="D89" s="28" t="s">
        <v>75</v>
      </c>
      <c r="E89" s="28">
        <v>72500000</v>
      </c>
      <c r="F89" s="28">
        <v>72581287.670000002</v>
      </c>
      <c r="G89" s="49">
        <f>F89/$F$132</f>
        <v>4.3487301793350775E-3</v>
      </c>
    </row>
    <row r="90" spans="2:8" ht="11.25" customHeight="1">
      <c r="B90" s="198" t="s">
        <v>69</v>
      </c>
      <c r="C90" s="198"/>
      <c r="D90" s="31"/>
      <c r="E90" s="32"/>
      <c r="F90" s="38">
        <f>SUM(F86:F89)</f>
        <v>179921474.65000001</v>
      </c>
      <c r="G90" s="39">
        <f>SUM(G86:G89)</f>
        <v>1.0780050503903193E-2</v>
      </c>
    </row>
    <row r="91" spans="2:8">
      <c r="B91" s="47"/>
      <c r="C91" s="48"/>
      <c r="D91" s="31"/>
      <c r="E91" s="31"/>
      <c r="F91" s="32"/>
      <c r="G91" s="32"/>
    </row>
    <row r="92" spans="2:8" ht="11.25" customHeight="1">
      <c r="B92" s="197" t="s">
        <v>43</v>
      </c>
      <c r="C92" s="197"/>
      <c r="D92" s="197"/>
      <c r="E92" s="197"/>
      <c r="F92" s="197"/>
      <c r="G92" s="197"/>
    </row>
    <row r="93" spans="2:8" ht="22.5">
      <c r="B93" s="81" t="s">
        <v>113</v>
      </c>
      <c r="C93" s="54" t="s">
        <v>52</v>
      </c>
      <c r="D93" s="82" t="s">
        <v>75</v>
      </c>
      <c r="E93" s="82">
        <v>224.5591</v>
      </c>
      <c r="F93" s="82">
        <v>27593.50782526</v>
      </c>
      <c r="G93" s="49">
        <f t="shared" ref="G93:G101" si="2">F93/$F$132</f>
        <v>1.6532735100954261E-6</v>
      </c>
    </row>
    <row r="94" spans="2:8" ht="30.75" customHeight="1">
      <c r="B94" s="79" t="s">
        <v>593</v>
      </c>
      <c r="C94" s="36" t="s">
        <v>52</v>
      </c>
      <c r="D94" s="80" t="s">
        <v>75</v>
      </c>
      <c r="E94" s="80">
        <v>105.17010000000001</v>
      </c>
      <c r="F94" s="80">
        <v>14179.06443303</v>
      </c>
      <c r="G94" s="51">
        <f t="shared" si="2"/>
        <v>8.4954300748980043E-7</v>
      </c>
    </row>
    <row r="95" spans="2:8" ht="30.75" customHeight="1">
      <c r="B95" s="81" t="s">
        <v>595</v>
      </c>
      <c r="C95" s="54" t="s">
        <v>52</v>
      </c>
      <c r="D95" s="82" t="s">
        <v>75</v>
      </c>
      <c r="E95" s="82">
        <v>749702.79200000002</v>
      </c>
      <c r="F95" s="82">
        <v>150577955.71375841</v>
      </c>
      <c r="G95" s="49">
        <f t="shared" si="2"/>
        <v>9.0219245397276087E-3</v>
      </c>
    </row>
    <row r="96" spans="2:8" ht="30.75" customHeight="1">
      <c r="B96" s="79" t="s">
        <v>594</v>
      </c>
      <c r="C96" s="36" t="s">
        <v>52</v>
      </c>
      <c r="D96" s="80" t="s">
        <v>75</v>
      </c>
      <c r="E96" s="80">
        <v>604958.01850000001</v>
      </c>
      <c r="F96" s="80">
        <v>115435729.75389786</v>
      </c>
      <c r="G96" s="51">
        <f t="shared" si="2"/>
        <v>6.916367260343257E-3</v>
      </c>
    </row>
    <row r="97" spans="2:7" ht="28.5" customHeight="1">
      <c r="B97" s="81" t="s">
        <v>596</v>
      </c>
      <c r="C97" s="54" t="s">
        <v>52</v>
      </c>
      <c r="D97" s="82" t="s">
        <v>75</v>
      </c>
      <c r="E97" s="82">
        <v>635880.34030000004</v>
      </c>
      <c r="F97" s="82">
        <v>107123645.11667354</v>
      </c>
      <c r="G97" s="49">
        <f t="shared" si="2"/>
        <v>6.4183461522109271E-3</v>
      </c>
    </row>
    <row r="98" spans="2:7" ht="21.75" customHeight="1">
      <c r="B98" s="79" t="s">
        <v>634</v>
      </c>
      <c r="C98" s="36" t="s">
        <v>52</v>
      </c>
      <c r="D98" s="80" t="s">
        <v>75</v>
      </c>
      <c r="E98" s="80">
        <v>90518.462599999999</v>
      </c>
      <c r="F98" s="80">
        <v>10004869.893484099</v>
      </c>
      <c r="G98" s="51">
        <f t="shared" si="2"/>
        <v>5.9944485752212089E-4</v>
      </c>
    </row>
    <row r="99" spans="2:7" ht="32.25" customHeight="1">
      <c r="B99" s="81" t="s">
        <v>597</v>
      </c>
      <c r="C99" s="54" t="s">
        <v>52</v>
      </c>
      <c r="D99" s="82" t="s">
        <v>75</v>
      </c>
      <c r="E99" s="82">
        <v>194.17840000000001</v>
      </c>
      <c r="F99" s="82">
        <v>27976.000548080003</v>
      </c>
      <c r="G99" s="49">
        <f t="shared" si="2"/>
        <v>1.6761906792515598E-6</v>
      </c>
    </row>
    <row r="100" spans="2:7" ht="39" customHeight="1">
      <c r="B100" s="79" t="s">
        <v>635</v>
      </c>
      <c r="C100" s="36" t="s">
        <v>52</v>
      </c>
      <c r="D100" s="80" t="s">
        <v>75</v>
      </c>
      <c r="E100" s="80">
        <v>357114.90980000002</v>
      </c>
      <c r="F100" s="80">
        <v>151390366.67485678</v>
      </c>
      <c r="G100" s="51">
        <f t="shared" si="2"/>
        <v>9.0706003923883404E-3</v>
      </c>
    </row>
    <row r="101" spans="2:7" ht="39" customHeight="1">
      <c r="B101" s="81" t="s">
        <v>647</v>
      </c>
      <c r="C101" s="54" t="s">
        <v>52</v>
      </c>
      <c r="D101" s="82" t="s">
        <v>75</v>
      </c>
      <c r="E101" s="82">
        <v>138116.7941</v>
      </c>
      <c r="F101" s="82">
        <v>25742111.402602129</v>
      </c>
      <c r="G101" s="49">
        <f t="shared" si="2"/>
        <v>1.5423465238764548E-3</v>
      </c>
    </row>
    <row r="102" spans="2:7" ht="11.25" customHeight="1">
      <c r="B102" s="205" t="s">
        <v>54</v>
      </c>
      <c r="C102" s="205"/>
      <c r="D102" s="29"/>
      <c r="E102" s="29"/>
      <c r="F102" s="40">
        <f>SUM(F93:F101)</f>
        <v>560344427.12807918</v>
      </c>
      <c r="G102" s="43">
        <f>SUM(G93:G101)</f>
        <v>3.3573208733265546E-2</v>
      </c>
    </row>
    <row r="103" spans="2:7" ht="11.25" customHeight="1">
      <c r="B103" s="195" t="s">
        <v>56</v>
      </c>
      <c r="C103" s="195"/>
      <c r="D103" s="41"/>
      <c r="E103" s="41"/>
      <c r="F103" s="34">
        <f>F83+F90+F102</f>
        <v>11419635230.843779</v>
      </c>
      <c r="G103" s="35">
        <f>G83+G90+G102</f>
        <v>0.68421095794219078</v>
      </c>
    </row>
    <row r="104" spans="2:7">
      <c r="B104" s="28"/>
      <c r="C104" s="54"/>
      <c r="D104" s="28"/>
      <c r="E104" s="28"/>
      <c r="F104" s="28"/>
      <c r="G104" s="28"/>
    </row>
    <row r="105" spans="2:7" ht="11.25" customHeight="1">
      <c r="B105" s="196" t="s">
        <v>55</v>
      </c>
      <c r="C105" s="196"/>
      <c r="D105" s="196"/>
      <c r="E105" s="196"/>
      <c r="F105" s="196"/>
      <c r="G105" s="196"/>
    </row>
    <row r="106" spans="2:7" ht="11.25" customHeight="1">
      <c r="B106" s="197" t="s">
        <v>43</v>
      </c>
      <c r="C106" s="197"/>
      <c r="D106" s="197"/>
      <c r="E106" s="197"/>
      <c r="F106" s="197"/>
      <c r="G106" s="197"/>
    </row>
    <row r="107" spans="2:7" s="142" customFormat="1" ht="33.75">
      <c r="B107" s="81" t="s">
        <v>636</v>
      </c>
      <c r="C107" s="54" t="s">
        <v>52</v>
      </c>
      <c r="D107" s="82" t="s">
        <v>98</v>
      </c>
      <c r="E107" s="82">
        <v>26697</v>
      </c>
      <c r="F107" s="82">
        <v>167817739.78529999</v>
      </c>
      <c r="G107" s="49">
        <f t="shared" ref="G107:G126" si="3">F107/$F$132</f>
        <v>1.0054851505945112E-2</v>
      </c>
    </row>
    <row r="108" spans="2:7" s="142" customFormat="1" ht="33.75">
      <c r="B108" s="79" t="s">
        <v>315</v>
      </c>
      <c r="C108" s="36" t="s">
        <v>52</v>
      </c>
      <c r="D108" s="80" t="s">
        <v>72</v>
      </c>
      <c r="E108" s="80">
        <v>22300</v>
      </c>
      <c r="F108" s="80">
        <v>80360436.099999994</v>
      </c>
      <c r="G108" s="51">
        <f t="shared" si="3"/>
        <v>4.8148202506614196E-3</v>
      </c>
    </row>
    <row r="109" spans="2:7" s="142" customFormat="1" ht="23.25" customHeight="1">
      <c r="B109" s="81" t="s">
        <v>316</v>
      </c>
      <c r="C109" s="54" t="s">
        <v>52</v>
      </c>
      <c r="D109" s="82" t="s">
        <v>98</v>
      </c>
      <c r="E109" s="82">
        <v>23039</v>
      </c>
      <c r="F109" s="82">
        <v>755726076.30135</v>
      </c>
      <c r="G109" s="49">
        <f t="shared" si="3"/>
        <v>4.5279560349830369E-2</v>
      </c>
    </row>
    <row r="110" spans="2:7" s="142" customFormat="1" ht="22.5">
      <c r="B110" s="79" t="s">
        <v>317</v>
      </c>
      <c r="C110" s="36" t="s">
        <v>52</v>
      </c>
      <c r="D110" s="80" t="s">
        <v>98</v>
      </c>
      <c r="E110" s="80">
        <v>6140</v>
      </c>
      <c r="F110" s="80">
        <v>40680412.509000003</v>
      </c>
      <c r="G110" s="51">
        <f t="shared" si="3"/>
        <v>2.4373794302193111E-3</v>
      </c>
    </row>
    <row r="111" spans="2:7" s="142" customFormat="1" ht="33.75">
      <c r="B111" s="81" t="s">
        <v>114</v>
      </c>
      <c r="C111" s="54" t="s">
        <v>52</v>
      </c>
      <c r="D111" s="82" t="s">
        <v>98</v>
      </c>
      <c r="E111" s="82">
        <v>181676</v>
      </c>
      <c r="F111" s="82">
        <v>255713975.17379999</v>
      </c>
      <c r="G111" s="49">
        <f t="shared" si="3"/>
        <v>1.5321181489257046E-2</v>
      </c>
    </row>
    <row r="112" spans="2:7" s="142" customFormat="1" ht="22.5">
      <c r="B112" s="79" t="s">
        <v>115</v>
      </c>
      <c r="C112" s="36" t="s">
        <v>52</v>
      </c>
      <c r="D112" s="80" t="s">
        <v>98</v>
      </c>
      <c r="E112" s="80">
        <v>35530</v>
      </c>
      <c r="F112" s="80">
        <v>345234345.67050004</v>
      </c>
      <c r="G112" s="51">
        <f t="shared" si="3"/>
        <v>2.0684822027218542E-2</v>
      </c>
    </row>
    <row r="113" spans="2:7" s="142" customFormat="1" ht="33.75">
      <c r="B113" s="81" t="s">
        <v>318</v>
      </c>
      <c r="C113" s="54" t="s">
        <v>52</v>
      </c>
      <c r="D113" s="82" t="s">
        <v>98</v>
      </c>
      <c r="E113" s="82">
        <v>19526</v>
      </c>
      <c r="F113" s="82">
        <v>92326191.672000006</v>
      </c>
      <c r="G113" s="49">
        <f t="shared" si="3"/>
        <v>5.5317521768500372E-3</v>
      </c>
    </row>
    <row r="114" spans="2:7" s="142" customFormat="1" ht="33.75">
      <c r="B114" s="79" t="s">
        <v>116</v>
      </c>
      <c r="C114" s="36" t="s">
        <v>52</v>
      </c>
      <c r="D114" s="80" t="s">
        <v>98</v>
      </c>
      <c r="E114" s="80">
        <v>58473</v>
      </c>
      <c r="F114" s="80">
        <v>431422173.18089998</v>
      </c>
      <c r="G114" s="51">
        <f t="shared" si="3"/>
        <v>2.584879222694705E-2</v>
      </c>
    </row>
    <row r="115" spans="2:7" s="142" customFormat="1" ht="33.75">
      <c r="B115" s="81" t="s">
        <v>117</v>
      </c>
      <c r="C115" s="54" t="s">
        <v>52</v>
      </c>
      <c r="D115" s="82" t="s">
        <v>98</v>
      </c>
      <c r="E115" s="82">
        <v>23100</v>
      </c>
      <c r="F115" s="82">
        <v>86534542.709999993</v>
      </c>
      <c r="G115" s="49">
        <f t="shared" si="3"/>
        <v>5.1847437475744792E-3</v>
      </c>
    </row>
    <row r="116" spans="2:7" s="142" customFormat="1" ht="33.75">
      <c r="B116" s="79" t="s">
        <v>118</v>
      </c>
      <c r="C116" s="36" t="s">
        <v>52</v>
      </c>
      <c r="D116" s="80" t="s">
        <v>98</v>
      </c>
      <c r="E116" s="80">
        <v>105096</v>
      </c>
      <c r="F116" s="80">
        <v>664922718.02880001</v>
      </c>
      <c r="G116" s="51">
        <f t="shared" si="3"/>
        <v>3.9839049204586127E-2</v>
      </c>
    </row>
    <row r="117" spans="2:7" s="142" customFormat="1" ht="22.5">
      <c r="B117" s="81" t="s">
        <v>319</v>
      </c>
      <c r="C117" s="54" t="s">
        <v>52</v>
      </c>
      <c r="D117" s="82" t="s">
        <v>98</v>
      </c>
      <c r="E117" s="82">
        <v>69060</v>
      </c>
      <c r="F117" s="82">
        <v>511087815.11700004</v>
      </c>
      <c r="G117" s="49">
        <f t="shared" si="3"/>
        <v>3.0621983671534996E-2</v>
      </c>
    </row>
    <row r="118" spans="2:7" s="142" customFormat="1" ht="33.75">
      <c r="B118" s="79" t="s">
        <v>320</v>
      </c>
      <c r="C118" s="36" t="s">
        <v>52</v>
      </c>
      <c r="D118" s="80" t="s">
        <v>98</v>
      </c>
      <c r="E118" s="80">
        <v>58566</v>
      </c>
      <c r="F118" s="80">
        <v>291288686.36669999</v>
      </c>
      <c r="G118" s="51">
        <f t="shared" si="3"/>
        <v>1.7452651254426806E-2</v>
      </c>
    </row>
    <row r="119" spans="2:7" s="142" customFormat="1" ht="33.75">
      <c r="B119" s="81" t="s">
        <v>119</v>
      </c>
      <c r="C119" s="54" t="s">
        <v>52</v>
      </c>
      <c r="D119" s="82" t="s">
        <v>98</v>
      </c>
      <c r="E119" s="82">
        <v>53970</v>
      </c>
      <c r="F119" s="82">
        <v>420555768.63299996</v>
      </c>
      <c r="G119" s="49">
        <f t="shared" si="3"/>
        <v>2.5197728255566883E-2</v>
      </c>
    </row>
    <row r="120" spans="2:7" s="142" customFormat="1" ht="33.75">
      <c r="B120" s="79" t="s">
        <v>637</v>
      </c>
      <c r="C120" s="36" t="s">
        <v>52</v>
      </c>
      <c r="D120" s="80" t="s">
        <v>98</v>
      </c>
      <c r="E120" s="80">
        <v>11106</v>
      </c>
      <c r="F120" s="80">
        <v>115993978.21440001</v>
      </c>
      <c r="G120" s="51">
        <f t="shared" si="3"/>
        <v>6.9498148885913363E-3</v>
      </c>
    </row>
    <row r="121" spans="2:7" s="142" customFormat="1" ht="22.5">
      <c r="B121" s="81" t="s">
        <v>321</v>
      </c>
      <c r="C121" s="54" t="s">
        <v>52</v>
      </c>
      <c r="D121" s="82" t="s">
        <v>98</v>
      </c>
      <c r="E121" s="82">
        <v>4183</v>
      </c>
      <c r="F121" s="82">
        <v>131992726.15319999</v>
      </c>
      <c r="G121" s="49">
        <f t="shared" si="3"/>
        <v>7.9083847931287476E-3</v>
      </c>
    </row>
    <row r="122" spans="2:7" s="142" customFormat="1" ht="33.75">
      <c r="B122" s="79" t="s">
        <v>322</v>
      </c>
      <c r="C122" s="36" t="s">
        <v>52</v>
      </c>
      <c r="D122" s="80" t="s">
        <v>98</v>
      </c>
      <c r="E122" s="80">
        <v>38210</v>
      </c>
      <c r="F122" s="80">
        <v>167100776.32050002</v>
      </c>
      <c r="G122" s="51">
        <f t="shared" si="3"/>
        <v>1.0011894419388146E-2</v>
      </c>
    </row>
    <row r="123" spans="2:7" s="142" customFormat="1" ht="22.5">
      <c r="B123" s="81" t="s">
        <v>638</v>
      </c>
      <c r="C123" s="54" t="s">
        <v>52</v>
      </c>
      <c r="D123" s="82" t="s">
        <v>98</v>
      </c>
      <c r="E123" s="82">
        <v>4560</v>
      </c>
      <c r="F123" s="82">
        <v>69220604.376000002</v>
      </c>
      <c r="G123" s="49">
        <f t="shared" si="3"/>
        <v>4.14737380590929E-3</v>
      </c>
    </row>
    <row r="124" spans="2:7" s="142" customFormat="1" ht="22.5">
      <c r="B124" s="79" t="s">
        <v>639</v>
      </c>
      <c r="C124" s="36" t="s">
        <v>52</v>
      </c>
      <c r="D124" s="80" t="s">
        <v>98</v>
      </c>
      <c r="E124" s="80">
        <v>16700</v>
      </c>
      <c r="F124" s="80">
        <v>57650571</v>
      </c>
      <c r="G124" s="51">
        <f t="shared" si="3"/>
        <v>3.4541516968322424E-3</v>
      </c>
    </row>
    <row r="125" spans="2:7" s="142" customFormat="1" ht="33.75">
      <c r="B125" s="81" t="s">
        <v>640</v>
      </c>
      <c r="C125" s="54" t="s">
        <v>52</v>
      </c>
      <c r="D125" s="82" t="s">
        <v>98</v>
      </c>
      <c r="E125" s="82">
        <v>8725</v>
      </c>
      <c r="F125" s="82">
        <v>35381678.021250002</v>
      </c>
      <c r="G125" s="49">
        <f t="shared" si="3"/>
        <v>2.1199041233064759E-3</v>
      </c>
    </row>
    <row r="126" spans="2:7" s="142" customFormat="1" ht="33.75">
      <c r="B126" s="79" t="s">
        <v>648</v>
      </c>
      <c r="C126" s="36" t="s">
        <v>52</v>
      </c>
      <c r="D126" s="80" t="s">
        <v>98</v>
      </c>
      <c r="E126" s="80">
        <v>3632</v>
      </c>
      <c r="F126" s="80">
        <v>68414529.928800002</v>
      </c>
      <c r="G126" s="51">
        <f t="shared" si="3"/>
        <v>4.0990776074281161E-3</v>
      </c>
    </row>
    <row r="127" spans="2:7" ht="11.25" customHeight="1">
      <c r="B127" s="205" t="s">
        <v>51</v>
      </c>
      <c r="C127" s="205"/>
      <c r="D127" s="29"/>
      <c r="E127" s="29"/>
      <c r="F127" s="40">
        <f>SUM(F107:F126)</f>
        <v>4789425745.2624998</v>
      </c>
      <c r="G127" s="43">
        <f>SUM(G107:G126)</f>
        <v>0.28695991692520251</v>
      </c>
    </row>
    <row r="128" spans="2:7" ht="11.25" customHeight="1">
      <c r="B128" s="195" t="s">
        <v>61</v>
      </c>
      <c r="C128" s="195"/>
      <c r="D128" s="41"/>
      <c r="E128" s="41"/>
      <c r="F128" s="34">
        <f>F127</f>
        <v>4789425745.2624998</v>
      </c>
      <c r="G128" s="35">
        <f>G127</f>
        <v>0.28695991692520251</v>
      </c>
    </row>
    <row r="129" spans="2:7" ht="11.25" customHeight="1">
      <c r="B129" s="195" t="s">
        <v>53</v>
      </c>
      <c r="C129" s="195"/>
      <c r="D129" s="41"/>
      <c r="E129" s="41"/>
      <c r="F129" s="34">
        <f>F103+F128</f>
        <v>16209060976.106277</v>
      </c>
      <c r="G129" s="35">
        <f>G103+G128</f>
        <v>0.97117087486739329</v>
      </c>
    </row>
    <row r="130" spans="2:7">
      <c r="B130" s="54" t="s">
        <v>31</v>
      </c>
      <c r="C130" s="53"/>
      <c r="D130" s="28"/>
      <c r="E130" s="28"/>
      <c r="F130" s="28">
        <v>422506094.11470002</v>
      </c>
      <c r="G130" s="49">
        <f>F130/$F$132</f>
        <v>2.5314582606792466E-2</v>
      </c>
    </row>
    <row r="131" spans="2:7" ht="22.5">
      <c r="B131" s="54" t="s">
        <v>32</v>
      </c>
      <c r="C131" s="53"/>
      <c r="D131" s="28"/>
      <c r="E131" s="28"/>
      <c r="F131" s="28">
        <v>58658507.558536991</v>
      </c>
      <c r="G131" s="49">
        <f>F131/$F$132</f>
        <v>3.5145425258141408E-3</v>
      </c>
    </row>
    <row r="132" spans="2:7" ht="11.25" customHeight="1">
      <c r="B132" s="195" t="s">
        <v>48</v>
      </c>
      <c r="C132" s="195"/>
      <c r="D132" s="41"/>
      <c r="E132" s="41"/>
      <c r="F132" s="34">
        <f>F129+F130+F131</f>
        <v>16690225577.779514</v>
      </c>
      <c r="G132" s="35">
        <f>F132/$F$132</f>
        <v>1</v>
      </c>
    </row>
    <row r="133" spans="2:7">
      <c r="B133" s="143"/>
      <c r="C133" s="144"/>
      <c r="D133" s="144"/>
      <c r="E133" s="144"/>
      <c r="F133" s="144"/>
      <c r="G133" s="144"/>
    </row>
    <row r="134" spans="2:7">
      <c r="B134" s="147" t="s">
        <v>27</v>
      </c>
      <c r="F134" s="145"/>
      <c r="G134" s="145"/>
    </row>
    <row r="135" spans="2:7">
      <c r="B135" s="146"/>
      <c r="F135" s="145"/>
      <c r="G135" s="145"/>
    </row>
  </sheetData>
  <mergeCells count="17">
    <mergeCell ref="B87:B88"/>
    <mergeCell ref="G87:G88"/>
    <mergeCell ref="B3:G3"/>
    <mergeCell ref="B4:G4"/>
    <mergeCell ref="B5:G5"/>
    <mergeCell ref="B83:C83"/>
    <mergeCell ref="B85:G85"/>
    <mergeCell ref="B127:C127"/>
    <mergeCell ref="B128:C128"/>
    <mergeCell ref="B129:C129"/>
    <mergeCell ref="B132:C132"/>
    <mergeCell ref="B90:C90"/>
    <mergeCell ref="B92:G92"/>
    <mergeCell ref="B102:C102"/>
    <mergeCell ref="B103:C103"/>
    <mergeCell ref="B105:G105"/>
    <mergeCell ref="B106:G106"/>
  </mergeCells>
  <hyperlinks>
    <hyperlink ref="B134" location="'2 Содржина'!A1" display="Содржина / Table of Contents" xr:uid="{2432AD98-22C9-47DA-BACD-6C8F4E0AF5D6}"/>
  </hyperlink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E82F-D31D-4EB6-927C-7212F6853643}">
  <sheetPr>
    <tabColor rgb="FF1F5F9E"/>
  </sheetPr>
  <dimension ref="B1:G186"/>
  <sheetViews>
    <sheetView showGridLines="0" topLeftCell="A176" zoomScaleNormal="100" workbookViewId="0">
      <selection activeCell="C192" sqref="C192"/>
    </sheetView>
  </sheetViews>
  <sheetFormatPr defaultColWidth="9.140625" defaultRowHeight="11.25"/>
  <cols>
    <col min="1" max="1" width="1" style="70" customWidth="1"/>
    <col min="2" max="2" width="16.140625" style="70" customWidth="1"/>
    <col min="3" max="3" width="41.7109375" style="70" customWidth="1"/>
    <col min="4" max="4" width="7" style="70" customWidth="1"/>
    <col min="5" max="5" width="10.85546875" style="70" customWidth="1"/>
    <col min="6" max="6" width="11" style="70" customWidth="1"/>
    <col min="7" max="7" width="11.5703125" style="70" customWidth="1"/>
    <col min="8" max="8" width="1.28515625" style="70" customWidth="1"/>
    <col min="9" max="16384" width="9.140625" style="70"/>
  </cols>
  <sheetData>
    <row r="1" spans="2:7">
      <c r="B1" s="70" t="s">
        <v>105</v>
      </c>
      <c r="G1" s="71" t="s">
        <v>641</v>
      </c>
    </row>
    <row r="2" spans="2:7" ht="39.75" customHeight="1">
      <c r="B2" s="72" t="s">
        <v>26</v>
      </c>
      <c r="C2" s="72" t="s">
        <v>24</v>
      </c>
      <c r="D2" s="72" t="s">
        <v>25</v>
      </c>
      <c r="E2" s="72" t="s">
        <v>28</v>
      </c>
      <c r="F2" s="72" t="s">
        <v>22</v>
      </c>
      <c r="G2" s="72" t="s">
        <v>23</v>
      </c>
    </row>
    <row r="3" spans="2:7" ht="15.75" customHeight="1">
      <c r="B3" s="179" t="s">
        <v>39</v>
      </c>
      <c r="C3" s="179"/>
      <c r="D3" s="179"/>
      <c r="E3" s="179"/>
      <c r="F3" s="179"/>
      <c r="G3" s="179"/>
    </row>
    <row r="4" spans="2:7" ht="12.75" customHeight="1">
      <c r="B4" s="180" t="s">
        <v>40</v>
      </c>
      <c r="C4" s="180"/>
      <c r="D4" s="180"/>
      <c r="E4" s="180"/>
      <c r="F4" s="180"/>
      <c r="G4" s="180"/>
    </row>
    <row r="5" spans="2:7" ht="10.15" customHeight="1">
      <c r="B5" s="180" t="s">
        <v>41</v>
      </c>
      <c r="C5" s="180"/>
      <c r="D5" s="180"/>
      <c r="E5" s="180"/>
      <c r="F5" s="180"/>
      <c r="G5" s="180"/>
    </row>
    <row r="6" spans="2:7" s="128" customFormat="1" ht="22.5">
      <c r="B6" s="101" t="s">
        <v>29</v>
      </c>
      <c r="C6" s="79" t="s">
        <v>244</v>
      </c>
      <c r="D6" s="80" t="s">
        <v>72</v>
      </c>
      <c r="E6" s="80">
        <v>339422.83333333331</v>
      </c>
      <c r="F6" s="80">
        <v>2094849.2506365594</v>
      </c>
      <c r="G6" s="62">
        <f t="shared" ref="G6:G37" si="0">F6/$F$184</f>
        <v>8.6100503234832148E-4</v>
      </c>
    </row>
    <row r="7" spans="2:7" s="128" customFormat="1" ht="22.5">
      <c r="B7" s="110" t="s">
        <v>29</v>
      </c>
      <c r="C7" s="81" t="s">
        <v>245</v>
      </c>
      <c r="D7" s="82" t="s">
        <v>72</v>
      </c>
      <c r="E7" s="82">
        <v>723680</v>
      </c>
      <c r="F7" s="82">
        <v>8114854.2676427392</v>
      </c>
      <c r="G7" s="61">
        <f t="shared" si="0"/>
        <v>3.335290288353943E-3</v>
      </c>
    </row>
    <row r="8" spans="2:7" s="128" customFormat="1" ht="22.5">
      <c r="B8" s="101" t="s">
        <v>29</v>
      </c>
      <c r="C8" s="79" t="s">
        <v>246</v>
      </c>
      <c r="D8" s="80" t="s">
        <v>72</v>
      </c>
      <c r="E8" s="80">
        <v>46544.634920634919</v>
      </c>
      <c r="F8" s="80">
        <v>825641.91665757447</v>
      </c>
      <c r="G8" s="62">
        <f t="shared" si="0"/>
        <v>3.3934749478697343E-4</v>
      </c>
    </row>
    <row r="9" spans="2:7" s="128" customFormat="1" ht="22.5">
      <c r="B9" s="110" t="s">
        <v>29</v>
      </c>
      <c r="C9" s="81" t="s">
        <v>247</v>
      </c>
      <c r="D9" s="82" t="s">
        <v>72</v>
      </c>
      <c r="E9" s="82">
        <v>276922.08333333331</v>
      </c>
      <c r="F9" s="82">
        <v>6428406.3318721913</v>
      </c>
      <c r="G9" s="61">
        <f t="shared" si="0"/>
        <v>2.6421424835414245E-3</v>
      </c>
    </row>
    <row r="10" spans="2:7" s="128" customFormat="1" ht="22.5">
      <c r="B10" s="101" t="s">
        <v>29</v>
      </c>
      <c r="C10" s="79" t="s">
        <v>248</v>
      </c>
      <c r="D10" s="80" t="s">
        <v>72</v>
      </c>
      <c r="E10" s="80">
        <v>154450.77777777778</v>
      </c>
      <c r="F10" s="80">
        <v>4505476.4608259164</v>
      </c>
      <c r="G10" s="62">
        <f t="shared" si="0"/>
        <v>1.8517981209002221E-3</v>
      </c>
    </row>
    <row r="11" spans="2:7" s="128" customFormat="1" ht="22.5">
      <c r="B11" s="110" t="s">
        <v>29</v>
      </c>
      <c r="C11" s="81" t="s">
        <v>249</v>
      </c>
      <c r="D11" s="82" t="s">
        <v>72</v>
      </c>
      <c r="E11" s="82">
        <v>360687.11111111112</v>
      </c>
      <c r="F11" s="82">
        <v>12273235.130409406</v>
      </c>
      <c r="G11" s="61">
        <f t="shared" si="0"/>
        <v>5.0444284748726561E-3</v>
      </c>
    </row>
    <row r="12" spans="2:7" s="128" customFormat="1" ht="22.5">
      <c r="B12" s="101" t="s">
        <v>29</v>
      </c>
      <c r="C12" s="79" t="s">
        <v>73</v>
      </c>
      <c r="D12" s="80" t="s">
        <v>72</v>
      </c>
      <c r="E12" s="80">
        <v>83563</v>
      </c>
      <c r="F12" s="80">
        <v>3351506.7359023564</v>
      </c>
      <c r="G12" s="62">
        <f t="shared" si="0"/>
        <v>1.3775044503485691E-3</v>
      </c>
    </row>
    <row r="13" spans="2:7" s="84" customFormat="1">
      <c r="B13" s="110" t="s">
        <v>29</v>
      </c>
      <c r="C13" s="81" t="s">
        <v>530</v>
      </c>
      <c r="D13" s="82" t="s">
        <v>72</v>
      </c>
      <c r="E13" s="82">
        <v>64834.235200000003</v>
      </c>
      <c r="F13" s="82">
        <v>4093995.8209592588</v>
      </c>
      <c r="G13" s="61">
        <f t="shared" si="0"/>
        <v>1.6826752584644441E-3</v>
      </c>
    </row>
    <row r="14" spans="2:7" s="84" customFormat="1">
      <c r="B14" s="101" t="s">
        <v>29</v>
      </c>
      <c r="C14" s="79" t="s">
        <v>128</v>
      </c>
      <c r="D14" s="80" t="s">
        <v>72</v>
      </c>
      <c r="E14" s="80">
        <v>64860.73</v>
      </c>
      <c r="F14" s="80">
        <v>4117097.0205849973</v>
      </c>
      <c r="G14" s="62">
        <f t="shared" si="0"/>
        <v>1.6921700940116797E-3</v>
      </c>
    </row>
    <row r="15" spans="2:7" s="84" customFormat="1">
      <c r="B15" s="110" t="s">
        <v>29</v>
      </c>
      <c r="C15" s="81" t="s">
        <v>134</v>
      </c>
      <c r="D15" s="82" t="s">
        <v>72</v>
      </c>
      <c r="E15" s="82">
        <v>64834.235200000003</v>
      </c>
      <c r="F15" s="82">
        <v>4063200.2881987328</v>
      </c>
      <c r="G15" s="61">
        <f t="shared" si="0"/>
        <v>1.6700179712288096E-3</v>
      </c>
    </row>
    <row r="16" spans="2:7" s="84" customFormat="1">
      <c r="B16" s="101" t="s">
        <v>29</v>
      </c>
      <c r="C16" s="79" t="s">
        <v>531</v>
      </c>
      <c r="D16" s="80" t="s">
        <v>72</v>
      </c>
      <c r="E16" s="80">
        <v>24313.47</v>
      </c>
      <c r="F16" s="80">
        <v>1546007.3536256051</v>
      </c>
      <c r="G16" s="62">
        <f t="shared" si="0"/>
        <v>6.3542525129895203E-4</v>
      </c>
    </row>
    <row r="17" spans="2:7" s="84" customFormat="1">
      <c r="B17" s="110" t="s">
        <v>29</v>
      </c>
      <c r="C17" s="81" t="s">
        <v>532</v>
      </c>
      <c r="D17" s="82" t="s">
        <v>72</v>
      </c>
      <c r="E17" s="82">
        <v>24313.823381145117</v>
      </c>
      <c r="F17" s="82">
        <v>1543538.0968658086</v>
      </c>
      <c r="G17" s="61">
        <f t="shared" si="0"/>
        <v>6.3441036085005748E-4</v>
      </c>
    </row>
    <row r="18" spans="2:7" s="84" customFormat="1">
      <c r="B18" s="101" t="s">
        <v>29</v>
      </c>
      <c r="C18" s="79" t="s">
        <v>533</v>
      </c>
      <c r="D18" s="80" t="s">
        <v>72</v>
      </c>
      <c r="E18" s="80">
        <v>162092.15587430101</v>
      </c>
      <c r="F18" s="80">
        <v>10207594.081826238</v>
      </c>
      <c r="G18" s="62">
        <f t="shared" si="0"/>
        <v>4.1954283201765929E-3</v>
      </c>
    </row>
    <row r="19" spans="2:7" s="84" customFormat="1">
      <c r="B19" s="110" t="s">
        <v>29</v>
      </c>
      <c r="C19" s="81" t="s">
        <v>534</v>
      </c>
      <c r="D19" s="82" t="s">
        <v>72</v>
      </c>
      <c r="E19" s="82">
        <v>48786.675383219335</v>
      </c>
      <c r="F19" s="82">
        <v>3047613.7810008405</v>
      </c>
      <c r="G19" s="61">
        <f t="shared" si="0"/>
        <v>1.2526012558175554E-3</v>
      </c>
    </row>
    <row r="20" spans="2:7" s="84" customFormat="1">
      <c r="B20" s="101" t="s">
        <v>29</v>
      </c>
      <c r="C20" s="79" t="s">
        <v>138</v>
      </c>
      <c r="D20" s="80" t="s">
        <v>72</v>
      </c>
      <c r="E20" s="80">
        <v>56905.757561962237</v>
      </c>
      <c r="F20" s="80">
        <v>3540491.5187956286</v>
      </c>
      <c r="G20" s="62">
        <f t="shared" si="0"/>
        <v>1.4551791799544908E-3</v>
      </c>
    </row>
    <row r="21" spans="2:7" s="84" customFormat="1">
      <c r="B21" s="110" t="s">
        <v>29</v>
      </c>
      <c r="C21" s="81" t="s">
        <v>139</v>
      </c>
      <c r="D21" s="82" t="s">
        <v>72</v>
      </c>
      <c r="E21" s="82">
        <v>65047.313789867905</v>
      </c>
      <c r="F21" s="82">
        <v>4043770.0772165968</v>
      </c>
      <c r="G21" s="61">
        <f t="shared" si="0"/>
        <v>1.6620319505496963E-3</v>
      </c>
    </row>
    <row r="22" spans="2:7" s="84" customFormat="1">
      <c r="B22" s="101" t="s">
        <v>29</v>
      </c>
      <c r="C22" s="79" t="s">
        <v>143</v>
      </c>
      <c r="D22" s="80" t="s">
        <v>72</v>
      </c>
      <c r="E22" s="80">
        <v>129460.15440888266</v>
      </c>
      <c r="F22" s="80">
        <v>7970580.8844424952</v>
      </c>
      <c r="G22" s="62">
        <f t="shared" si="0"/>
        <v>3.2759924133724467E-3</v>
      </c>
    </row>
    <row r="23" spans="2:7" s="84" customFormat="1">
      <c r="B23" s="110" t="s">
        <v>29</v>
      </c>
      <c r="C23" s="81" t="s">
        <v>142</v>
      </c>
      <c r="D23" s="82" t="s">
        <v>72</v>
      </c>
      <c r="E23" s="82">
        <v>58227.477514109596</v>
      </c>
      <c r="F23" s="82">
        <v>3593624.2209652336</v>
      </c>
      <c r="G23" s="61">
        <f t="shared" si="0"/>
        <v>1.4770172782980319E-3</v>
      </c>
    </row>
    <row r="24" spans="2:7" s="84" customFormat="1">
      <c r="B24" s="101" t="s">
        <v>29</v>
      </c>
      <c r="C24" s="79" t="s">
        <v>144</v>
      </c>
      <c r="D24" s="80" t="s">
        <v>72</v>
      </c>
      <c r="E24" s="80">
        <v>48459.145525415843</v>
      </c>
      <c r="F24" s="80">
        <v>3098516.3067274531</v>
      </c>
      <c r="G24" s="62">
        <f t="shared" si="0"/>
        <v>1.2735227282321148E-3</v>
      </c>
    </row>
    <row r="25" spans="2:7" s="84" customFormat="1">
      <c r="B25" s="110" t="s">
        <v>29</v>
      </c>
      <c r="C25" s="81" t="s">
        <v>145</v>
      </c>
      <c r="D25" s="82" t="s">
        <v>72</v>
      </c>
      <c r="E25" s="82">
        <v>24544.663973797353</v>
      </c>
      <c r="F25" s="82">
        <v>1562793.4623440423</v>
      </c>
      <c r="G25" s="61">
        <f t="shared" si="0"/>
        <v>6.4232451819165495E-4</v>
      </c>
    </row>
    <row r="26" spans="2:7" s="84" customFormat="1">
      <c r="B26" s="101" t="s">
        <v>29</v>
      </c>
      <c r="C26" s="79" t="s">
        <v>146</v>
      </c>
      <c r="D26" s="80" t="s">
        <v>72</v>
      </c>
      <c r="E26" s="80">
        <v>23883.021933387492</v>
      </c>
      <c r="F26" s="80">
        <v>1517310.0146049235</v>
      </c>
      <c r="G26" s="62">
        <f t="shared" si="0"/>
        <v>6.2363034371583858E-4</v>
      </c>
    </row>
    <row r="27" spans="2:7" s="84" customFormat="1">
      <c r="B27" s="110" t="s">
        <v>29</v>
      </c>
      <c r="C27" s="81" t="s">
        <v>147</v>
      </c>
      <c r="D27" s="82" t="s">
        <v>72</v>
      </c>
      <c r="E27" s="82">
        <v>32522.969347101392</v>
      </c>
      <c r="F27" s="82">
        <v>2061841.0992439955</v>
      </c>
      <c r="G27" s="61">
        <f t="shared" si="0"/>
        <v>8.4743833562831794E-4</v>
      </c>
    </row>
    <row r="28" spans="2:7" s="84" customFormat="1">
      <c r="B28" s="101" t="s">
        <v>29</v>
      </c>
      <c r="C28" s="79" t="s">
        <v>148</v>
      </c>
      <c r="D28" s="80" t="s">
        <v>72</v>
      </c>
      <c r="E28" s="80">
        <v>32455.572378360572</v>
      </c>
      <c r="F28" s="80">
        <v>2054659.3404575409</v>
      </c>
      <c r="G28" s="62">
        <f t="shared" si="0"/>
        <v>8.4448655737774929E-4</v>
      </c>
    </row>
    <row r="29" spans="2:7" s="84" customFormat="1">
      <c r="B29" s="110" t="s">
        <v>29</v>
      </c>
      <c r="C29" s="81" t="s">
        <v>535</v>
      </c>
      <c r="D29" s="82" t="s">
        <v>72</v>
      </c>
      <c r="E29" s="82">
        <v>113459.359667791</v>
      </c>
      <c r="F29" s="82">
        <v>7172315.8535101674</v>
      </c>
      <c r="G29" s="61">
        <f t="shared" si="0"/>
        <v>2.947897106002921E-3</v>
      </c>
    </row>
    <row r="30" spans="2:7" s="84" customFormat="1">
      <c r="B30" s="101" t="s">
        <v>29</v>
      </c>
      <c r="C30" s="79" t="s">
        <v>151</v>
      </c>
      <c r="D30" s="80" t="s">
        <v>72</v>
      </c>
      <c r="E30" s="80">
        <v>205040.93</v>
      </c>
      <c r="F30" s="80">
        <v>12878570.053113721</v>
      </c>
      <c r="G30" s="62">
        <f t="shared" si="0"/>
        <v>5.2932274825082757E-3</v>
      </c>
    </row>
    <row r="31" spans="2:7" s="84" customFormat="1">
      <c r="B31" s="110" t="s">
        <v>29</v>
      </c>
      <c r="C31" s="81" t="s">
        <v>152</v>
      </c>
      <c r="D31" s="82" t="s">
        <v>72</v>
      </c>
      <c r="E31" s="82">
        <v>198557.41956398412</v>
      </c>
      <c r="F31" s="82">
        <v>12453538.325036349</v>
      </c>
      <c r="G31" s="61">
        <f t="shared" si="0"/>
        <v>5.1185349805675665E-3</v>
      </c>
    </row>
    <row r="32" spans="2:7" s="84" customFormat="1">
      <c r="B32" s="101" t="s">
        <v>29</v>
      </c>
      <c r="C32" s="79" t="s">
        <v>153</v>
      </c>
      <c r="D32" s="80" t="s">
        <v>72</v>
      </c>
      <c r="E32" s="80">
        <v>127887.80883933304</v>
      </c>
      <c r="F32" s="80">
        <v>8015406.4142346848</v>
      </c>
      <c r="G32" s="62">
        <f t="shared" si="0"/>
        <v>3.2944161766656891E-3</v>
      </c>
    </row>
    <row r="33" spans="2:7" s="84" customFormat="1">
      <c r="B33" s="110" t="s">
        <v>29</v>
      </c>
      <c r="C33" s="81" t="s">
        <v>154</v>
      </c>
      <c r="D33" s="82" t="s">
        <v>72</v>
      </c>
      <c r="E33" s="82">
        <v>48627.962050738417</v>
      </c>
      <c r="F33" s="82">
        <v>3045595.634649734</v>
      </c>
      <c r="G33" s="61">
        <f t="shared" si="0"/>
        <v>1.25177177648209E-3</v>
      </c>
    </row>
    <row r="34" spans="2:7" s="84" customFormat="1">
      <c r="B34" s="101" t="s">
        <v>29</v>
      </c>
      <c r="C34" s="79" t="s">
        <v>536</v>
      </c>
      <c r="D34" s="80" t="s">
        <v>72</v>
      </c>
      <c r="E34" s="80">
        <v>48741.49</v>
      </c>
      <c r="F34" s="80">
        <v>3048348.1629085243</v>
      </c>
      <c r="G34" s="62">
        <f t="shared" si="0"/>
        <v>1.2529030944906671E-3</v>
      </c>
    </row>
    <row r="35" spans="2:7" s="84" customFormat="1">
      <c r="B35" s="110" t="s">
        <v>29</v>
      </c>
      <c r="C35" s="81" t="s">
        <v>155</v>
      </c>
      <c r="D35" s="82" t="s">
        <v>72</v>
      </c>
      <c r="E35" s="82">
        <v>178934.52623017487</v>
      </c>
      <c r="F35" s="82">
        <v>11103180.850697201</v>
      </c>
      <c r="G35" s="61">
        <f t="shared" si="0"/>
        <v>4.5635238834578918E-3</v>
      </c>
    </row>
    <row r="36" spans="2:7" s="84" customFormat="1">
      <c r="B36" s="101" t="s">
        <v>29</v>
      </c>
      <c r="C36" s="79" t="s">
        <v>157</v>
      </c>
      <c r="D36" s="80" t="s">
        <v>72</v>
      </c>
      <c r="E36" s="80">
        <v>40664.29</v>
      </c>
      <c r="F36" s="80">
        <v>2516086.6006310014</v>
      </c>
      <c r="G36" s="62">
        <f t="shared" si="0"/>
        <v>1.0341380050660845E-3</v>
      </c>
    </row>
    <row r="37" spans="2:7" s="84" customFormat="1">
      <c r="B37" s="110" t="s">
        <v>29</v>
      </c>
      <c r="C37" s="81" t="s">
        <v>158</v>
      </c>
      <c r="D37" s="82" t="s">
        <v>72</v>
      </c>
      <c r="E37" s="82">
        <v>48788.420881444137</v>
      </c>
      <c r="F37" s="82">
        <v>3012301.8438412128</v>
      </c>
      <c r="G37" s="61">
        <f t="shared" si="0"/>
        <v>1.2380876789636751E-3</v>
      </c>
    </row>
    <row r="38" spans="2:7" s="84" customFormat="1">
      <c r="B38" s="101" t="s">
        <v>29</v>
      </c>
      <c r="C38" s="79" t="s">
        <v>159</v>
      </c>
      <c r="D38" s="80" t="s">
        <v>72</v>
      </c>
      <c r="E38" s="80">
        <v>35091.54</v>
      </c>
      <c r="F38" s="80">
        <v>2165079.6353721768</v>
      </c>
      <c r="G38" s="62">
        <f t="shared" ref="G38:G69" si="1">F38/$F$184</f>
        <v>8.8987045770661433E-4</v>
      </c>
    </row>
    <row r="39" spans="2:7" s="84" customFormat="1">
      <c r="B39" s="110" t="s">
        <v>29</v>
      </c>
      <c r="C39" s="81" t="s">
        <v>160</v>
      </c>
      <c r="D39" s="82" t="s">
        <v>72</v>
      </c>
      <c r="E39" s="82">
        <v>64832.974050602134</v>
      </c>
      <c r="F39" s="82">
        <v>3997212.1490701949</v>
      </c>
      <c r="G39" s="61">
        <f t="shared" si="1"/>
        <v>1.6428961533473045E-3</v>
      </c>
    </row>
    <row r="40" spans="2:7" s="84" customFormat="1">
      <c r="B40" s="101" t="s">
        <v>29</v>
      </c>
      <c r="C40" s="79" t="s">
        <v>161</v>
      </c>
      <c r="D40" s="80" t="s">
        <v>72</v>
      </c>
      <c r="E40" s="80">
        <v>45694.771932677453</v>
      </c>
      <c r="F40" s="80">
        <v>2913881.7219683318</v>
      </c>
      <c r="G40" s="62">
        <f t="shared" si="1"/>
        <v>1.1976359757248211E-3</v>
      </c>
    </row>
    <row r="41" spans="2:7" s="84" customFormat="1">
      <c r="B41" s="110" t="s">
        <v>29</v>
      </c>
      <c r="C41" s="81" t="s">
        <v>538</v>
      </c>
      <c r="D41" s="82" t="s">
        <v>72</v>
      </c>
      <c r="E41" s="82">
        <v>108149.601035</v>
      </c>
      <c r="F41" s="82">
        <v>6729704.9004464056</v>
      </c>
      <c r="G41" s="61">
        <f t="shared" si="1"/>
        <v>2.7659793580577718E-3</v>
      </c>
    </row>
    <row r="42" spans="2:7" s="84" customFormat="1">
      <c r="B42" s="101" t="s">
        <v>29</v>
      </c>
      <c r="C42" s="79" t="s">
        <v>170</v>
      </c>
      <c r="D42" s="80" t="s">
        <v>75</v>
      </c>
      <c r="E42" s="80">
        <v>28000000</v>
      </c>
      <c r="F42" s="80">
        <v>28564123.140042327</v>
      </c>
      <c r="G42" s="62">
        <f t="shared" si="1"/>
        <v>1.1740154457758846E-2</v>
      </c>
    </row>
    <row r="43" spans="2:7" s="84" customFormat="1">
      <c r="B43" s="110" t="s">
        <v>29</v>
      </c>
      <c r="C43" s="81" t="s">
        <v>171</v>
      </c>
      <c r="D43" s="82" t="s">
        <v>72</v>
      </c>
      <c r="E43" s="82">
        <v>28783.202273999999</v>
      </c>
      <c r="F43" s="82">
        <v>1787953.5995400327</v>
      </c>
      <c r="G43" s="61">
        <f t="shared" si="1"/>
        <v>7.34867698160847E-4</v>
      </c>
    </row>
    <row r="44" spans="2:7" s="84" customFormat="1">
      <c r="B44" s="101" t="s">
        <v>29</v>
      </c>
      <c r="C44" s="79" t="s">
        <v>576</v>
      </c>
      <c r="D44" s="80" t="s">
        <v>75</v>
      </c>
      <c r="E44" s="80">
        <v>25120000</v>
      </c>
      <c r="F44" s="80">
        <v>25340368.448934961</v>
      </c>
      <c r="G44" s="62">
        <f t="shared" si="1"/>
        <v>1.0415157438877172E-2</v>
      </c>
    </row>
    <row r="45" spans="2:7" s="84" customFormat="1">
      <c r="B45" s="110" t="s">
        <v>29</v>
      </c>
      <c r="C45" s="81" t="s">
        <v>577</v>
      </c>
      <c r="D45" s="82" t="s">
        <v>75</v>
      </c>
      <c r="E45" s="82">
        <v>37610000</v>
      </c>
      <c r="F45" s="82">
        <v>38137137.769946538</v>
      </c>
      <c r="G45" s="61">
        <f t="shared" si="1"/>
        <v>1.5674763961801688E-2</v>
      </c>
    </row>
    <row r="46" spans="2:7" s="84" customFormat="1">
      <c r="B46" s="101" t="s">
        <v>29</v>
      </c>
      <c r="C46" s="79" t="s">
        <v>175</v>
      </c>
      <c r="D46" s="80" t="s">
        <v>75</v>
      </c>
      <c r="E46" s="80">
        <v>12690000</v>
      </c>
      <c r="F46" s="80">
        <v>12952735.150684932</v>
      </c>
      <c r="G46" s="62">
        <f t="shared" si="1"/>
        <v>5.3237101161460005E-3</v>
      </c>
    </row>
    <row r="47" spans="2:7" s="84" customFormat="1">
      <c r="B47" s="110" t="s">
        <v>29</v>
      </c>
      <c r="C47" s="81" t="s">
        <v>540</v>
      </c>
      <c r="D47" s="82" t="s">
        <v>75</v>
      </c>
      <c r="E47" s="82">
        <v>15060000</v>
      </c>
      <c r="F47" s="82">
        <v>15303628.736838272</v>
      </c>
      <c r="G47" s="61">
        <f t="shared" si="1"/>
        <v>6.2899520581751692E-3</v>
      </c>
    </row>
    <row r="48" spans="2:7" s="84" customFormat="1">
      <c r="B48" s="101" t="s">
        <v>29</v>
      </c>
      <c r="C48" s="79" t="s">
        <v>578</v>
      </c>
      <c r="D48" s="80" t="s">
        <v>75</v>
      </c>
      <c r="E48" s="80">
        <v>35000000</v>
      </c>
      <c r="F48" s="80">
        <v>35155897.342327438</v>
      </c>
      <c r="G48" s="62">
        <f t="shared" si="1"/>
        <v>1.4449442850967427E-2</v>
      </c>
    </row>
    <row r="49" spans="2:7" s="84" customFormat="1">
      <c r="B49" s="110" t="s">
        <v>29</v>
      </c>
      <c r="C49" s="81" t="s">
        <v>541</v>
      </c>
      <c r="D49" s="82" t="s">
        <v>75</v>
      </c>
      <c r="E49" s="82">
        <v>12000000</v>
      </c>
      <c r="F49" s="82">
        <v>12290674.296170434</v>
      </c>
      <c r="G49" s="61">
        <f t="shared" si="1"/>
        <v>5.051596155065223E-3</v>
      </c>
    </row>
    <row r="50" spans="2:7" s="84" customFormat="1">
      <c r="B50" s="101" t="s">
        <v>29</v>
      </c>
      <c r="C50" s="79" t="s">
        <v>542</v>
      </c>
      <c r="D50" s="80" t="s">
        <v>75</v>
      </c>
      <c r="E50" s="80">
        <v>22700000</v>
      </c>
      <c r="F50" s="80">
        <v>23106946.632520087</v>
      </c>
      <c r="G50" s="62">
        <f t="shared" si="1"/>
        <v>9.497197627351163E-3</v>
      </c>
    </row>
    <row r="51" spans="2:7" s="84" customFormat="1">
      <c r="B51" s="110" t="s">
        <v>29</v>
      </c>
      <c r="C51" s="81" t="s">
        <v>579</v>
      </c>
      <c r="D51" s="82" t="s">
        <v>75</v>
      </c>
      <c r="E51" s="82">
        <v>42000000</v>
      </c>
      <c r="F51" s="82">
        <v>42571317.901568629</v>
      </c>
      <c r="G51" s="61">
        <f t="shared" si="1"/>
        <v>1.7497258542977605E-2</v>
      </c>
    </row>
    <row r="52" spans="2:7" s="84" customFormat="1">
      <c r="B52" s="101" t="s">
        <v>29</v>
      </c>
      <c r="C52" s="79" t="s">
        <v>580</v>
      </c>
      <c r="D52" s="80" t="s">
        <v>75</v>
      </c>
      <c r="E52" s="80">
        <v>13000000</v>
      </c>
      <c r="F52" s="80">
        <v>13131780.821917808</v>
      </c>
      <c r="G52" s="62">
        <f t="shared" si="1"/>
        <v>5.3972997665253037E-3</v>
      </c>
    </row>
    <row r="53" spans="2:7" s="84" customFormat="1">
      <c r="B53" s="110" t="s">
        <v>29</v>
      </c>
      <c r="C53" s="81" t="s">
        <v>543</v>
      </c>
      <c r="D53" s="82" t="s">
        <v>75</v>
      </c>
      <c r="E53" s="82">
        <v>5000000</v>
      </c>
      <c r="F53" s="82">
        <v>5036301.3698630137</v>
      </c>
      <c r="G53" s="61">
        <f t="shared" si="1"/>
        <v>2.0699727307619577E-3</v>
      </c>
    </row>
    <row r="54" spans="2:7" s="84" customFormat="1">
      <c r="B54" s="101" t="s">
        <v>29</v>
      </c>
      <c r="C54" s="79" t="s">
        <v>544</v>
      </c>
      <c r="D54" s="80" t="s">
        <v>75</v>
      </c>
      <c r="E54" s="80">
        <v>15000000</v>
      </c>
      <c r="F54" s="80">
        <v>15082303.419549517</v>
      </c>
      <c r="G54" s="62">
        <f t="shared" si="1"/>
        <v>6.1989850294432453E-3</v>
      </c>
    </row>
    <row r="55" spans="2:7" s="84" customFormat="1">
      <c r="B55" s="110" t="s">
        <v>29</v>
      </c>
      <c r="C55" s="81" t="s">
        <v>190</v>
      </c>
      <c r="D55" s="82" t="s">
        <v>75</v>
      </c>
      <c r="E55" s="82">
        <v>25000000</v>
      </c>
      <c r="F55" s="82">
        <v>25605654.814427905</v>
      </c>
      <c r="G55" s="61">
        <f t="shared" si="1"/>
        <v>1.0524192919894917E-2</v>
      </c>
    </row>
    <row r="56" spans="2:7" s="84" customFormat="1">
      <c r="B56" s="101" t="s">
        <v>29</v>
      </c>
      <c r="C56" s="79" t="s">
        <v>191</v>
      </c>
      <c r="D56" s="80" t="s">
        <v>75</v>
      </c>
      <c r="E56" s="80">
        <v>40000000</v>
      </c>
      <c r="F56" s="80">
        <v>40795945.983498119</v>
      </c>
      <c r="G56" s="62">
        <f t="shared" si="1"/>
        <v>1.676756204797487E-2</v>
      </c>
    </row>
    <row r="57" spans="2:7" s="84" customFormat="1">
      <c r="B57" s="110" t="s">
        <v>29</v>
      </c>
      <c r="C57" s="81" t="s">
        <v>545</v>
      </c>
      <c r="D57" s="82" t="s">
        <v>75</v>
      </c>
      <c r="E57" s="82">
        <v>8000000</v>
      </c>
      <c r="F57" s="82">
        <v>8161042.1947115632</v>
      </c>
      <c r="G57" s="61">
        <f t="shared" si="1"/>
        <v>3.3542740112294245E-3</v>
      </c>
    </row>
    <row r="58" spans="2:7" s="84" customFormat="1">
      <c r="B58" s="101" t="s">
        <v>29</v>
      </c>
      <c r="C58" s="79" t="s">
        <v>546</v>
      </c>
      <c r="D58" s="80" t="s">
        <v>72</v>
      </c>
      <c r="E58" s="80">
        <v>81043.976082301786</v>
      </c>
      <c r="F58" s="80">
        <v>5078798.6820772877</v>
      </c>
      <c r="G58" s="62">
        <f t="shared" si="1"/>
        <v>2.0874395721905948E-3</v>
      </c>
    </row>
    <row r="59" spans="2:7" s="84" customFormat="1">
      <c r="B59" s="110" t="s">
        <v>29</v>
      </c>
      <c r="C59" s="81" t="s">
        <v>547</v>
      </c>
      <c r="D59" s="82" t="s">
        <v>72</v>
      </c>
      <c r="E59" s="82">
        <v>113830.39271485487</v>
      </c>
      <c r="F59" s="82">
        <v>7114610.7459998317</v>
      </c>
      <c r="G59" s="61">
        <f t="shared" si="1"/>
        <v>2.9241797010662635E-3</v>
      </c>
    </row>
    <row r="60" spans="2:7" s="84" customFormat="1">
      <c r="B60" s="101" t="s">
        <v>29</v>
      </c>
      <c r="C60" s="79" t="s">
        <v>194</v>
      </c>
      <c r="D60" s="80" t="s">
        <v>72</v>
      </c>
      <c r="E60" s="80">
        <v>195137.81608260836</v>
      </c>
      <c r="F60" s="80">
        <v>12178165.80154605</v>
      </c>
      <c r="G60" s="62">
        <f t="shared" si="1"/>
        <v>5.0053539827351178E-3</v>
      </c>
    </row>
    <row r="61" spans="2:7" s="84" customFormat="1">
      <c r="B61" s="110" t="s">
        <v>29</v>
      </c>
      <c r="C61" s="81" t="s">
        <v>548</v>
      </c>
      <c r="D61" s="82" t="s">
        <v>72</v>
      </c>
      <c r="E61" s="82">
        <v>48783.58139784474</v>
      </c>
      <c r="F61" s="82">
        <v>3037307.8740335796</v>
      </c>
      <c r="G61" s="61">
        <f t="shared" si="1"/>
        <v>1.2483654198694417E-3</v>
      </c>
    </row>
    <row r="62" spans="2:7" s="84" customFormat="1">
      <c r="B62" s="101" t="s">
        <v>29</v>
      </c>
      <c r="C62" s="79" t="s">
        <v>549</v>
      </c>
      <c r="D62" s="80" t="s">
        <v>75</v>
      </c>
      <c r="E62" s="80">
        <v>5000000</v>
      </c>
      <c r="F62" s="80">
        <v>5030763.9502575966</v>
      </c>
      <c r="G62" s="62">
        <f t="shared" si="1"/>
        <v>2.0676967931759767E-3</v>
      </c>
    </row>
    <row r="63" spans="2:7" s="84" customFormat="1">
      <c r="B63" s="110" t="s">
        <v>29</v>
      </c>
      <c r="C63" s="81" t="s">
        <v>197</v>
      </c>
      <c r="D63" s="82" t="s">
        <v>75</v>
      </c>
      <c r="E63" s="82">
        <v>15000000</v>
      </c>
      <c r="F63" s="82">
        <v>15008267.052672228</v>
      </c>
      <c r="G63" s="61">
        <f t="shared" si="1"/>
        <v>6.1685553054720513E-3</v>
      </c>
    </row>
    <row r="64" spans="2:7" s="84" customFormat="1">
      <c r="B64" s="101" t="s">
        <v>29</v>
      </c>
      <c r="C64" s="79" t="s">
        <v>550</v>
      </c>
      <c r="D64" s="80" t="s">
        <v>75</v>
      </c>
      <c r="E64" s="80">
        <v>10000000</v>
      </c>
      <c r="F64" s="80">
        <v>10524474.111006098</v>
      </c>
      <c r="G64" s="62">
        <f t="shared" si="1"/>
        <v>4.3256693385656901E-3</v>
      </c>
    </row>
    <row r="65" spans="2:7" s="84" customFormat="1">
      <c r="B65" s="110" t="s">
        <v>29</v>
      </c>
      <c r="C65" s="81" t="s">
        <v>551</v>
      </c>
      <c r="D65" s="82" t="s">
        <v>75</v>
      </c>
      <c r="E65" s="82">
        <v>15000000</v>
      </c>
      <c r="F65" s="82">
        <v>15749759.840305401</v>
      </c>
      <c r="G65" s="61">
        <f t="shared" si="1"/>
        <v>6.4733166248883041E-3</v>
      </c>
    </row>
    <row r="66" spans="2:7" s="84" customFormat="1">
      <c r="B66" s="101" t="s">
        <v>29</v>
      </c>
      <c r="C66" s="79" t="s">
        <v>552</v>
      </c>
      <c r="D66" s="80" t="s">
        <v>75</v>
      </c>
      <c r="E66" s="80">
        <v>6000000</v>
      </c>
      <c r="F66" s="80">
        <v>6294106.0824968377</v>
      </c>
      <c r="G66" s="62">
        <f t="shared" si="1"/>
        <v>2.586943671253296E-3</v>
      </c>
    </row>
    <row r="67" spans="2:7" s="128" customFormat="1">
      <c r="B67" s="110" t="s">
        <v>29</v>
      </c>
      <c r="C67" s="81" t="s">
        <v>553</v>
      </c>
      <c r="D67" s="82" t="s">
        <v>75</v>
      </c>
      <c r="E67" s="82">
        <v>11000000</v>
      </c>
      <c r="F67" s="82">
        <v>11490416.385581095</v>
      </c>
      <c r="G67" s="61">
        <f t="shared" si="1"/>
        <v>4.722681753236738E-3</v>
      </c>
    </row>
    <row r="68" spans="2:7" s="84" customFormat="1">
      <c r="B68" s="101" t="s">
        <v>29</v>
      </c>
      <c r="C68" s="79" t="s">
        <v>554</v>
      </c>
      <c r="D68" s="80" t="s">
        <v>72</v>
      </c>
      <c r="E68" s="80">
        <v>97568.908041304181</v>
      </c>
      <c r="F68" s="80">
        <v>6202898.0310108587</v>
      </c>
      <c r="G68" s="62">
        <f t="shared" si="1"/>
        <v>2.5494562046509857E-3</v>
      </c>
    </row>
    <row r="69" spans="2:7" s="84" customFormat="1">
      <c r="B69" s="110" t="s">
        <v>29</v>
      </c>
      <c r="C69" s="81" t="s">
        <v>555</v>
      </c>
      <c r="D69" s="82" t="s">
        <v>72</v>
      </c>
      <c r="E69" s="82">
        <v>569161.22</v>
      </c>
      <c r="F69" s="82">
        <v>36075486.882840231</v>
      </c>
      <c r="G69" s="61">
        <f t="shared" si="1"/>
        <v>1.482740380535868E-2</v>
      </c>
    </row>
    <row r="70" spans="2:7" s="84" customFormat="1">
      <c r="B70" s="101" t="s">
        <v>29</v>
      </c>
      <c r="C70" s="79" t="s">
        <v>518</v>
      </c>
      <c r="D70" s="80" t="s">
        <v>75</v>
      </c>
      <c r="E70" s="80">
        <v>7000000</v>
      </c>
      <c r="F70" s="80">
        <v>7200612.4024100592</v>
      </c>
      <c r="G70" s="62">
        <f t="shared" ref="G70:G74" si="2">F70/$F$184</f>
        <v>2.9595272846391612E-3</v>
      </c>
    </row>
    <row r="71" spans="2:7" s="84" customFormat="1">
      <c r="B71" s="110" t="s">
        <v>29</v>
      </c>
      <c r="C71" s="81" t="s">
        <v>519</v>
      </c>
      <c r="D71" s="82" t="s">
        <v>75</v>
      </c>
      <c r="E71" s="82">
        <v>30000000</v>
      </c>
      <c r="F71" s="82">
        <v>30578820.614036545</v>
      </c>
      <c r="G71" s="61">
        <f t="shared" si="2"/>
        <v>1.2568216268527025E-2</v>
      </c>
    </row>
    <row r="72" spans="2:7" s="128" customFormat="1">
      <c r="B72" s="101" t="s">
        <v>29</v>
      </c>
      <c r="C72" s="79" t="s">
        <v>520</v>
      </c>
      <c r="D72" s="80" t="s">
        <v>75</v>
      </c>
      <c r="E72" s="80">
        <v>12000000</v>
      </c>
      <c r="F72" s="80">
        <v>17288408.023932867</v>
      </c>
      <c r="G72" s="62">
        <f t="shared" si="2"/>
        <v>7.1057171800663404E-3</v>
      </c>
    </row>
    <row r="73" spans="2:7" s="84" customFormat="1">
      <c r="B73" s="110" t="s">
        <v>29</v>
      </c>
      <c r="C73" s="81" t="s">
        <v>521</v>
      </c>
      <c r="D73" s="82" t="s">
        <v>75</v>
      </c>
      <c r="E73" s="82">
        <v>10000000</v>
      </c>
      <c r="F73" s="82">
        <v>10077077.054951958</v>
      </c>
      <c r="G73" s="61">
        <f t="shared" si="2"/>
        <v>4.1417844520501637E-3</v>
      </c>
    </row>
    <row r="74" spans="2:7" s="84" customFormat="1">
      <c r="B74" s="101" t="s">
        <v>29</v>
      </c>
      <c r="C74" s="79" t="s">
        <v>522</v>
      </c>
      <c r="D74" s="80" t="s">
        <v>75</v>
      </c>
      <c r="E74" s="80">
        <v>45000000</v>
      </c>
      <c r="F74" s="80">
        <v>45139364.606464192</v>
      </c>
      <c r="G74" s="62">
        <f t="shared" si="2"/>
        <v>1.8552752696339103E-2</v>
      </c>
    </row>
    <row r="75" spans="2:7" s="84" customFormat="1">
      <c r="B75" s="110" t="s">
        <v>29</v>
      </c>
      <c r="C75" s="81" t="s">
        <v>523</v>
      </c>
      <c r="D75" s="82" t="s">
        <v>72</v>
      </c>
      <c r="E75" s="82">
        <v>195137.81608260836</v>
      </c>
      <c r="F75" s="82">
        <v>12009551.105995579</v>
      </c>
      <c r="G75" s="61">
        <f t="shared" ref="G75:G102" si="3">F75/$F$184</f>
        <v>4.9360515728587408E-3</v>
      </c>
    </row>
    <row r="76" spans="2:7" s="84" customFormat="1">
      <c r="B76" s="101" t="s">
        <v>29</v>
      </c>
      <c r="C76" s="79" t="s">
        <v>497</v>
      </c>
      <c r="D76" s="80" t="s">
        <v>75</v>
      </c>
      <c r="E76" s="80">
        <v>40000000</v>
      </c>
      <c r="F76" s="80">
        <v>42114572.552620016</v>
      </c>
      <c r="G76" s="62">
        <f t="shared" si="3"/>
        <v>1.7309531409950278E-2</v>
      </c>
    </row>
    <row r="77" spans="2:7" s="84" customFormat="1">
      <c r="B77" s="110" t="s">
        <v>29</v>
      </c>
      <c r="C77" s="81" t="s">
        <v>498</v>
      </c>
      <c r="D77" s="82" t="s">
        <v>75</v>
      </c>
      <c r="E77" s="82">
        <v>45000000</v>
      </c>
      <c r="F77" s="82">
        <v>47062056.040196545</v>
      </c>
      <c r="G77" s="61">
        <f t="shared" si="3"/>
        <v>1.9342999058741327E-2</v>
      </c>
    </row>
    <row r="78" spans="2:7" s="84" customFormat="1">
      <c r="B78" s="101" t="s">
        <v>29</v>
      </c>
      <c r="C78" s="79" t="s">
        <v>524</v>
      </c>
      <c r="D78" s="80" t="s">
        <v>75</v>
      </c>
      <c r="E78" s="80">
        <v>20000000</v>
      </c>
      <c r="F78" s="80">
        <v>20804738.826046914</v>
      </c>
      <c r="G78" s="62">
        <f t="shared" si="3"/>
        <v>8.5509660518415364E-3</v>
      </c>
    </row>
    <row r="79" spans="2:7" s="84" customFormat="1">
      <c r="B79" s="110" t="s">
        <v>29</v>
      </c>
      <c r="C79" s="81" t="s">
        <v>525</v>
      </c>
      <c r="D79" s="82" t="s">
        <v>75</v>
      </c>
      <c r="E79" s="82">
        <v>15000000</v>
      </c>
      <c r="F79" s="82">
        <v>15538534.398023648</v>
      </c>
      <c r="G79" s="61">
        <f t="shared" si="3"/>
        <v>6.3865007508060404E-3</v>
      </c>
    </row>
    <row r="80" spans="2:7" s="84" customFormat="1">
      <c r="B80" s="101" t="s">
        <v>29</v>
      </c>
      <c r="C80" s="79" t="s">
        <v>500</v>
      </c>
      <c r="D80" s="80" t="s">
        <v>75</v>
      </c>
      <c r="E80" s="80">
        <v>21490000</v>
      </c>
      <c r="F80" s="80">
        <v>22172082.841285575</v>
      </c>
      <c r="G80" s="62">
        <f t="shared" si="3"/>
        <v>9.1129587955743399E-3</v>
      </c>
    </row>
    <row r="81" spans="2:7" s="84" customFormat="1">
      <c r="B81" s="110" t="s">
        <v>29</v>
      </c>
      <c r="C81" s="81" t="s">
        <v>501</v>
      </c>
      <c r="D81" s="82" t="s">
        <v>75</v>
      </c>
      <c r="E81" s="82">
        <v>30000000</v>
      </c>
      <c r="F81" s="82">
        <v>30791049.408727624</v>
      </c>
      <c r="G81" s="61">
        <f t="shared" si="3"/>
        <v>1.265544453098205E-2</v>
      </c>
    </row>
    <row r="82" spans="2:7" s="84" customFormat="1">
      <c r="B82" s="101" t="s">
        <v>29</v>
      </c>
      <c r="C82" s="79" t="s">
        <v>502</v>
      </c>
      <c r="D82" s="80" t="s">
        <v>75</v>
      </c>
      <c r="E82" s="80">
        <v>7000000</v>
      </c>
      <c r="F82" s="80">
        <v>7154640.1908701519</v>
      </c>
      <c r="G82" s="62">
        <f t="shared" si="3"/>
        <v>2.9406322231105026E-3</v>
      </c>
    </row>
    <row r="83" spans="2:7" s="84" customFormat="1">
      <c r="B83" s="110" t="s">
        <v>29</v>
      </c>
      <c r="C83" s="81" t="s">
        <v>526</v>
      </c>
      <c r="D83" s="82" t="s">
        <v>75</v>
      </c>
      <c r="E83" s="82">
        <v>8000000</v>
      </c>
      <c r="F83" s="82">
        <v>8142659.3571219789</v>
      </c>
      <c r="G83" s="61">
        <f t="shared" si="3"/>
        <v>3.3467184720092804E-3</v>
      </c>
    </row>
    <row r="84" spans="2:7" s="84" customFormat="1">
      <c r="B84" s="101" t="s">
        <v>29</v>
      </c>
      <c r="C84" s="79" t="s">
        <v>527</v>
      </c>
      <c r="D84" s="80" t="s">
        <v>75</v>
      </c>
      <c r="E84" s="80">
        <v>20000000</v>
      </c>
      <c r="F84" s="80">
        <v>20250671.457902029</v>
      </c>
      <c r="G84" s="62">
        <f t="shared" si="3"/>
        <v>8.3232385473025958E-3</v>
      </c>
    </row>
    <row r="85" spans="2:7" s="84" customFormat="1">
      <c r="B85" s="110" t="s">
        <v>29</v>
      </c>
      <c r="C85" s="81" t="s">
        <v>528</v>
      </c>
      <c r="D85" s="82" t="s">
        <v>75</v>
      </c>
      <c r="E85" s="82">
        <v>55000000</v>
      </c>
      <c r="F85" s="82">
        <v>55396244.011511452</v>
      </c>
      <c r="G85" s="61">
        <f t="shared" si="3"/>
        <v>2.2768437801724141E-2</v>
      </c>
    </row>
    <row r="86" spans="2:7" s="84" customFormat="1">
      <c r="B86" s="101" t="s">
        <v>29</v>
      </c>
      <c r="C86" s="79" t="s">
        <v>778</v>
      </c>
      <c r="D86" s="80" t="s">
        <v>75</v>
      </c>
      <c r="E86" s="80">
        <v>115000000</v>
      </c>
      <c r="F86" s="80">
        <v>121266374.9111312</v>
      </c>
      <c r="G86" s="62">
        <f t="shared" si="3"/>
        <v>4.9841753062371895E-2</v>
      </c>
    </row>
    <row r="87" spans="2:7" s="84" customFormat="1">
      <c r="B87" s="110" t="s">
        <v>29</v>
      </c>
      <c r="C87" s="81" t="s">
        <v>779</v>
      </c>
      <c r="D87" s="82" t="s">
        <v>75</v>
      </c>
      <c r="E87" s="82">
        <v>17000000</v>
      </c>
      <c r="F87" s="82">
        <v>17781106.00849171</v>
      </c>
      <c r="G87" s="61">
        <f t="shared" si="3"/>
        <v>7.3082212237363716E-3</v>
      </c>
    </row>
    <row r="88" spans="2:7" s="84" customFormat="1">
      <c r="B88" s="101" t="s">
        <v>29</v>
      </c>
      <c r="C88" s="79" t="s">
        <v>780</v>
      </c>
      <c r="D88" s="80" t="s">
        <v>75</v>
      </c>
      <c r="E88" s="80">
        <v>50000000</v>
      </c>
      <c r="F88" s="80">
        <v>52096148.179453775</v>
      </c>
      <c r="G88" s="62">
        <f t="shared" si="3"/>
        <v>2.1412063772533272E-2</v>
      </c>
    </row>
    <row r="89" spans="2:7" s="84" customFormat="1">
      <c r="B89" s="110" t="s">
        <v>29</v>
      </c>
      <c r="C89" s="81" t="s">
        <v>751</v>
      </c>
      <c r="D89" s="82" t="s">
        <v>75</v>
      </c>
      <c r="E89" s="82">
        <v>7000000</v>
      </c>
      <c r="F89" s="82">
        <v>7217684.0318182129</v>
      </c>
      <c r="G89" s="61">
        <f t="shared" si="3"/>
        <v>2.9665439035325442E-3</v>
      </c>
    </row>
    <row r="90" spans="2:7" s="84" customFormat="1">
      <c r="B90" s="101" t="s">
        <v>29</v>
      </c>
      <c r="C90" s="79" t="s">
        <v>781</v>
      </c>
      <c r="D90" s="80" t="s">
        <v>75</v>
      </c>
      <c r="E90" s="80">
        <v>25000000</v>
      </c>
      <c r="F90" s="80">
        <v>25606086.808159698</v>
      </c>
      <c r="G90" s="62">
        <f t="shared" si="3"/>
        <v>1.0524370473853469E-2</v>
      </c>
    </row>
    <row r="91" spans="2:7" s="84" customFormat="1">
      <c r="B91" s="110" t="s">
        <v>29</v>
      </c>
      <c r="C91" s="81" t="s">
        <v>782</v>
      </c>
      <c r="D91" s="82" t="s">
        <v>75</v>
      </c>
      <c r="E91" s="82">
        <v>20000000</v>
      </c>
      <c r="F91" s="82">
        <v>20426398.078179155</v>
      </c>
      <c r="G91" s="61">
        <f t="shared" si="3"/>
        <v>8.3954640328978911E-3</v>
      </c>
    </row>
    <row r="92" spans="2:7" s="84" customFormat="1">
      <c r="B92" s="101" t="s">
        <v>29</v>
      </c>
      <c r="C92" s="79" t="s">
        <v>783</v>
      </c>
      <c r="D92" s="80" t="s">
        <v>75</v>
      </c>
      <c r="E92" s="80">
        <v>45000000</v>
      </c>
      <c r="F92" s="80">
        <v>45653237.566370144</v>
      </c>
      <c r="G92" s="62">
        <f t="shared" si="3"/>
        <v>1.8763959877157631E-2</v>
      </c>
    </row>
    <row r="93" spans="2:7" s="84" customFormat="1">
      <c r="B93" s="110" t="s">
        <v>29</v>
      </c>
      <c r="C93" s="81" t="s">
        <v>784</v>
      </c>
      <c r="D93" s="82" t="s">
        <v>75</v>
      </c>
      <c r="E93" s="82">
        <v>15000000</v>
      </c>
      <c r="F93" s="82">
        <v>15102401.408677882</v>
      </c>
      <c r="G93" s="61">
        <f t="shared" si="3"/>
        <v>6.2072455139503494E-3</v>
      </c>
    </row>
    <row r="94" spans="2:7" s="84" customFormat="1">
      <c r="B94" s="101" t="s">
        <v>29</v>
      </c>
      <c r="C94" s="79" t="s">
        <v>213</v>
      </c>
      <c r="D94" s="80" t="s">
        <v>72</v>
      </c>
      <c r="E94" s="80">
        <v>76429.972257546237</v>
      </c>
      <c r="F94" s="80">
        <v>4855495.8619677052</v>
      </c>
      <c r="G94" s="62">
        <f t="shared" si="3"/>
        <v>1.9956597690407979E-3</v>
      </c>
    </row>
    <row r="95" spans="2:7" s="84" customFormat="1">
      <c r="B95" s="110" t="s">
        <v>29</v>
      </c>
      <c r="C95" s="81" t="s">
        <v>214</v>
      </c>
      <c r="D95" s="82" t="s">
        <v>72</v>
      </c>
      <c r="E95" s="82">
        <v>240713.03103246371</v>
      </c>
      <c r="F95" s="82">
        <v>15110246.090326566</v>
      </c>
      <c r="G95" s="61">
        <f t="shared" si="3"/>
        <v>6.2104697604562194E-3</v>
      </c>
    </row>
    <row r="96" spans="2:7" s="84" customFormat="1">
      <c r="B96" s="101" t="s">
        <v>29</v>
      </c>
      <c r="C96" s="79" t="s">
        <v>215</v>
      </c>
      <c r="D96" s="80" t="s">
        <v>72</v>
      </c>
      <c r="E96" s="80">
        <v>206727.5084211776</v>
      </c>
      <c r="F96" s="80">
        <v>12829841.306700943</v>
      </c>
      <c r="G96" s="62">
        <f t="shared" si="3"/>
        <v>5.2731994562105946E-3</v>
      </c>
    </row>
    <row r="97" spans="2:7" s="84" customFormat="1">
      <c r="B97" s="110" t="s">
        <v>29</v>
      </c>
      <c r="C97" s="81" t="s">
        <v>216</v>
      </c>
      <c r="D97" s="82" t="s">
        <v>72</v>
      </c>
      <c r="E97" s="82">
        <v>303260.29191647179</v>
      </c>
      <c r="F97" s="82">
        <v>19386287.213075757</v>
      </c>
      <c r="G97" s="61">
        <f t="shared" si="3"/>
        <v>7.967967548947047E-3</v>
      </c>
    </row>
    <row r="98" spans="2:7" s="84" customFormat="1">
      <c r="B98" s="101" t="s">
        <v>29</v>
      </c>
      <c r="C98" s="79" t="s">
        <v>217</v>
      </c>
      <c r="D98" s="80" t="s">
        <v>72</v>
      </c>
      <c r="E98" s="80">
        <v>178551.10171558664</v>
      </c>
      <c r="F98" s="80">
        <v>11313296.425422853</v>
      </c>
      <c r="G98" s="62">
        <f t="shared" si="3"/>
        <v>4.6498835903239465E-3</v>
      </c>
    </row>
    <row r="99" spans="2:7" s="84" customFormat="1">
      <c r="B99" s="110" t="s">
        <v>29</v>
      </c>
      <c r="C99" s="81" t="s">
        <v>539</v>
      </c>
      <c r="D99" s="82" t="s">
        <v>72</v>
      </c>
      <c r="E99" s="82">
        <v>140191.77975253385</v>
      </c>
      <c r="F99" s="82">
        <v>8790138.3543573767</v>
      </c>
      <c r="G99" s="61">
        <f t="shared" si="3"/>
        <v>3.6128391366776905E-3</v>
      </c>
    </row>
    <row r="100" spans="2:7" s="84" customFormat="1" ht="10.5" customHeight="1">
      <c r="B100" s="101" t="s">
        <v>29</v>
      </c>
      <c r="C100" s="79" t="s">
        <v>219</v>
      </c>
      <c r="D100" s="80" t="s">
        <v>72</v>
      </c>
      <c r="E100" s="80">
        <v>120826.36779351212</v>
      </c>
      <c r="F100" s="80">
        <v>7482386.8844812792</v>
      </c>
      <c r="G100" s="62">
        <f t="shared" si="3"/>
        <v>3.0753395546518794E-3</v>
      </c>
    </row>
    <row r="101" spans="2:7" s="84" customFormat="1">
      <c r="B101" s="110" t="s">
        <v>29</v>
      </c>
      <c r="C101" s="81" t="s">
        <v>220</v>
      </c>
      <c r="D101" s="82" t="s">
        <v>72</v>
      </c>
      <c r="E101" s="82">
        <v>128318.89291200001</v>
      </c>
      <c r="F101" s="82">
        <v>8182485.6232580962</v>
      </c>
      <c r="G101" s="61">
        <f t="shared" si="3"/>
        <v>3.3630874854609265E-3</v>
      </c>
    </row>
    <row r="102" spans="2:7" s="84" customFormat="1">
      <c r="B102" s="101" t="s">
        <v>29</v>
      </c>
      <c r="C102" s="79" t="s">
        <v>222</v>
      </c>
      <c r="D102" s="80" t="s">
        <v>72</v>
      </c>
      <c r="E102" s="80">
        <v>206336.625318298</v>
      </c>
      <c r="F102" s="80">
        <v>12898341.43326826</v>
      </c>
      <c r="G102" s="62">
        <f t="shared" si="3"/>
        <v>5.3013537272986145E-3</v>
      </c>
    </row>
    <row r="103" spans="2:7">
      <c r="B103" s="181" t="s">
        <v>68</v>
      </c>
      <c r="C103" s="182"/>
      <c r="D103" s="88"/>
      <c r="E103" s="89"/>
      <c r="F103" s="90">
        <f>SUM(F6:F102)</f>
        <v>1449235731.7468925</v>
      </c>
      <c r="G103" s="64">
        <f>SUM(G6:G102)</f>
        <v>0.59565109886255962</v>
      </c>
    </row>
    <row r="104" spans="2:7">
      <c r="B104" s="91"/>
      <c r="C104" s="92"/>
      <c r="D104" s="92"/>
      <c r="E104" s="92"/>
      <c r="F104" s="93"/>
      <c r="G104" s="93"/>
    </row>
    <row r="105" spans="2:7" ht="12" customHeight="1">
      <c r="B105" s="180" t="s">
        <v>38</v>
      </c>
      <c r="C105" s="180"/>
      <c r="D105" s="180"/>
      <c r="E105" s="180"/>
      <c r="F105" s="180"/>
      <c r="G105" s="180"/>
    </row>
    <row r="106" spans="2:7" s="128" customFormat="1" ht="12" customHeight="1">
      <c r="B106" s="129" t="s">
        <v>716</v>
      </c>
      <c r="C106" s="81" t="s">
        <v>785</v>
      </c>
      <c r="D106" s="82" t="s">
        <v>75</v>
      </c>
      <c r="E106" s="82">
        <v>44800000</v>
      </c>
      <c r="F106" s="82">
        <v>44804050.410958901</v>
      </c>
      <c r="G106" s="122">
        <f>SUM(F106:F106)/F184</f>
        <v>1.8414935042080614E-2</v>
      </c>
    </row>
    <row r="107" spans="2:7" s="128" customFormat="1" ht="22.5">
      <c r="B107" s="78" t="s">
        <v>58</v>
      </c>
      <c r="C107" s="79" t="s">
        <v>786</v>
      </c>
      <c r="D107" s="80" t="s">
        <v>75</v>
      </c>
      <c r="E107" s="80">
        <v>21000000</v>
      </c>
      <c r="F107" s="80">
        <v>21051217.80821918</v>
      </c>
      <c r="G107" s="51">
        <f>F107/$F$184</f>
        <v>8.6522715008870588E-3</v>
      </c>
    </row>
    <row r="108" spans="2:7" s="128" customFormat="1">
      <c r="B108" s="159" t="s">
        <v>787</v>
      </c>
      <c r="C108" s="81" t="s">
        <v>788</v>
      </c>
      <c r="D108" s="82" t="s">
        <v>75</v>
      </c>
      <c r="E108" s="82">
        <v>16500000</v>
      </c>
      <c r="F108" s="82">
        <v>16501491.780821918</v>
      </c>
      <c r="G108" s="61">
        <f>F108/$F$184</f>
        <v>6.7822863436234407E-3</v>
      </c>
    </row>
    <row r="109" spans="2:7">
      <c r="B109" s="181" t="s">
        <v>69</v>
      </c>
      <c r="C109" s="182"/>
      <c r="D109" s="88"/>
      <c r="E109" s="88"/>
      <c r="F109" s="90">
        <f>SUM(F106:F108)</f>
        <v>82356760</v>
      </c>
      <c r="G109" s="64">
        <f>SUM(G106:G108)</f>
        <v>3.3849492886591115E-2</v>
      </c>
    </row>
    <row r="110" spans="2:7">
      <c r="B110" s="86"/>
      <c r="C110" s="87"/>
      <c r="D110" s="88"/>
      <c r="E110" s="88"/>
      <c r="F110" s="89"/>
      <c r="G110" s="89"/>
    </row>
    <row r="111" spans="2:7">
      <c r="B111" s="180" t="s">
        <v>42</v>
      </c>
      <c r="C111" s="180"/>
      <c r="D111" s="180"/>
      <c r="E111" s="180"/>
      <c r="F111" s="180"/>
      <c r="G111" s="180"/>
    </row>
    <row r="112" spans="2:7" s="128" customFormat="1" ht="22.5">
      <c r="B112" s="81" t="s">
        <v>276</v>
      </c>
      <c r="C112" s="81" t="s">
        <v>92</v>
      </c>
      <c r="D112" s="82" t="s">
        <v>75</v>
      </c>
      <c r="E112" s="82">
        <v>943</v>
      </c>
      <c r="F112" s="82">
        <v>11787500</v>
      </c>
      <c r="G112" s="61">
        <f t="shared" ref="G112:G117" si="4">F112/$F$184</f>
        <v>4.8447862373494632E-3</v>
      </c>
    </row>
    <row r="113" spans="2:7" s="128" customFormat="1">
      <c r="B113" s="79" t="s">
        <v>277</v>
      </c>
      <c r="C113" s="79" t="s">
        <v>92</v>
      </c>
      <c r="D113" s="80" t="s">
        <v>75</v>
      </c>
      <c r="E113" s="80">
        <v>1240</v>
      </c>
      <c r="F113" s="80">
        <v>20150000</v>
      </c>
      <c r="G113" s="62">
        <f t="shared" si="4"/>
        <v>8.2818615213227312E-3</v>
      </c>
    </row>
    <row r="114" spans="2:7" s="128" customFormat="1" ht="22.5">
      <c r="B114" s="81" t="s">
        <v>278</v>
      </c>
      <c r="C114" s="81" t="s">
        <v>92</v>
      </c>
      <c r="D114" s="82" t="s">
        <v>75</v>
      </c>
      <c r="E114" s="82">
        <v>16</v>
      </c>
      <c r="F114" s="82">
        <v>848000</v>
      </c>
      <c r="G114" s="61">
        <f t="shared" si="4"/>
        <v>3.4853690174102607E-4</v>
      </c>
    </row>
    <row r="115" spans="2:7" s="128" customFormat="1" ht="33.75">
      <c r="B115" s="79" t="s">
        <v>279</v>
      </c>
      <c r="C115" s="79" t="s">
        <v>92</v>
      </c>
      <c r="D115" s="80" t="s">
        <v>75</v>
      </c>
      <c r="E115" s="80">
        <v>85100</v>
      </c>
      <c r="F115" s="80">
        <v>39146000</v>
      </c>
      <c r="G115" s="62">
        <f t="shared" si="4"/>
        <v>1.6089416928719583E-2</v>
      </c>
    </row>
    <row r="116" spans="2:7" s="128" customFormat="1" ht="33.75">
      <c r="B116" s="81" t="s">
        <v>280</v>
      </c>
      <c r="C116" s="81" t="s">
        <v>92</v>
      </c>
      <c r="D116" s="82" t="s">
        <v>75</v>
      </c>
      <c r="E116" s="82">
        <v>959</v>
      </c>
      <c r="F116" s="82">
        <v>34524959</v>
      </c>
      <c r="G116" s="61">
        <f t="shared" si="4"/>
        <v>1.4190120569099003E-2</v>
      </c>
    </row>
    <row r="117" spans="2:7" s="128" customFormat="1" ht="33.75">
      <c r="B117" s="79" t="s">
        <v>281</v>
      </c>
      <c r="C117" s="79" t="s">
        <v>92</v>
      </c>
      <c r="D117" s="80" t="s">
        <v>75</v>
      </c>
      <c r="E117" s="80">
        <v>7427</v>
      </c>
      <c r="F117" s="80">
        <v>54959800</v>
      </c>
      <c r="G117" s="62">
        <f t="shared" si="4"/>
        <v>2.258905473149345E-2</v>
      </c>
    </row>
    <row r="118" spans="2:7">
      <c r="B118" s="181" t="s">
        <v>46</v>
      </c>
      <c r="C118" s="182"/>
      <c r="D118" s="88"/>
      <c r="E118" s="88"/>
      <c r="F118" s="90">
        <f>SUM(F112:F117)</f>
        <v>161416259</v>
      </c>
      <c r="G118" s="64">
        <f>SUM(G112:G117)</f>
        <v>6.6343776889725259E-2</v>
      </c>
    </row>
    <row r="119" spans="2:7">
      <c r="B119" s="86"/>
      <c r="C119" s="87"/>
      <c r="D119" s="88"/>
      <c r="E119" s="88"/>
      <c r="F119" s="89"/>
      <c r="G119" s="89"/>
    </row>
    <row r="120" spans="2:7">
      <c r="B120" s="180" t="s">
        <v>43</v>
      </c>
      <c r="C120" s="180"/>
      <c r="D120" s="180"/>
      <c r="E120" s="180"/>
      <c r="F120" s="180"/>
      <c r="G120" s="180"/>
    </row>
    <row r="121" spans="2:7" s="128" customFormat="1" ht="30" customHeight="1">
      <c r="B121" s="81" t="s">
        <v>581</v>
      </c>
      <c r="C121" s="81" t="s">
        <v>52</v>
      </c>
      <c r="D121" s="82" t="s">
        <v>75</v>
      </c>
      <c r="E121" s="82">
        <v>563.47779999999329</v>
      </c>
      <c r="F121" s="82">
        <v>75968.246039339094</v>
      </c>
      <c r="G121" s="61">
        <f>F121/$F$184</f>
        <v>3.122374658638116E-5</v>
      </c>
    </row>
    <row r="122" spans="2:7" s="128" customFormat="1">
      <c r="B122" s="78" t="s">
        <v>582</v>
      </c>
      <c r="C122" s="79" t="s">
        <v>52</v>
      </c>
      <c r="D122" s="80" t="s">
        <v>75</v>
      </c>
      <c r="E122" s="80">
        <v>101.93539999998757</v>
      </c>
      <c r="F122" s="80">
        <v>12525.679242438473</v>
      </c>
      <c r="G122" s="62">
        <f>F122/$F$184</f>
        <v>5.1481856549072967E-6</v>
      </c>
    </row>
    <row r="123" spans="2:7" s="128" customFormat="1">
      <c r="B123" s="81" t="s">
        <v>794</v>
      </c>
      <c r="C123" s="81" t="s">
        <v>52</v>
      </c>
      <c r="D123" s="82" t="s">
        <v>75</v>
      </c>
      <c r="E123" s="82">
        <v>118.12020000000484</v>
      </c>
      <c r="F123" s="82">
        <v>17018.014258740699</v>
      </c>
      <c r="G123" s="61">
        <f>F123/$F$184</f>
        <v>6.9945825041581224E-6</v>
      </c>
    </row>
    <row r="124" spans="2:7">
      <c r="B124" s="183" t="s">
        <v>54</v>
      </c>
      <c r="C124" s="184"/>
      <c r="D124" s="92"/>
      <c r="E124" s="92"/>
      <c r="F124" s="94">
        <f>SUM(F121:F123)</f>
        <v>105511.93954051827</v>
      </c>
      <c r="G124" s="156">
        <f>SUM(G121:G123)</f>
        <v>4.3366514745446582E-5</v>
      </c>
    </row>
    <row r="125" spans="2:7">
      <c r="B125" s="185" t="s">
        <v>56</v>
      </c>
      <c r="C125" s="185"/>
      <c r="D125" s="96"/>
      <c r="E125" s="96"/>
      <c r="F125" s="130">
        <f>F103+F109+F118+F124</f>
        <v>1693114262.6864331</v>
      </c>
      <c r="G125" s="112">
        <f>G103+G109+G118+G124</f>
        <v>0.69588773515362146</v>
      </c>
    </row>
    <row r="126" spans="2:7">
      <c r="B126" s="82"/>
      <c r="C126" s="81"/>
      <c r="D126" s="82"/>
      <c r="E126" s="82"/>
      <c r="F126" s="82"/>
      <c r="G126" s="82"/>
    </row>
    <row r="127" spans="2:7">
      <c r="B127" s="185" t="s">
        <v>55</v>
      </c>
      <c r="C127" s="185"/>
      <c r="D127" s="185"/>
      <c r="E127" s="185"/>
      <c r="F127" s="185"/>
      <c r="G127" s="185"/>
    </row>
    <row r="128" spans="2:7">
      <c r="B128" s="180" t="s">
        <v>67</v>
      </c>
      <c r="C128" s="180"/>
      <c r="D128" s="180"/>
      <c r="E128" s="180"/>
      <c r="F128" s="180"/>
      <c r="G128" s="180"/>
    </row>
    <row r="129" spans="2:7">
      <c r="B129" s="180" t="s">
        <v>41</v>
      </c>
      <c r="C129" s="180"/>
      <c r="D129" s="180"/>
      <c r="E129" s="180"/>
      <c r="F129" s="180"/>
      <c r="G129" s="180"/>
    </row>
    <row r="130" spans="2:7" s="128" customFormat="1">
      <c r="B130" s="79" t="s">
        <v>97</v>
      </c>
      <c r="C130" s="79" t="s">
        <v>789</v>
      </c>
      <c r="D130" s="80" t="s">
        <v>72</v>
      </c>
      <c r="E130" s="80">
        <v>285000</v>
      </c>
      <c r="F130" s="80">
        <v>19170131.273280822</v>
      </c>
      <c r="G130" s="62">
        <f>F130/$F$184</f>
        <v>7.879125188629774E-3</v>
      </c>
    </row>
    <row r="131" spans="2:7" s="128" customFormat="1">
      <c r="B131" s="81" t="s">
        <v>360</v>
      </c>
      <c r="C131" s="81" t="s">
        <v>556</v>
      </c>
      <c r="D131" s="82" t="s">
        <v>98</v>
      </c>
      <c r="E131" s="82">
        <v>320000</v>
      </c>
      <c r="F131" s="82">
        <v>12490434</v>
      </c>
      <c r="G131" s="61">
        <f>F131/$F$184</f>
        <v>5.1336994902839283E-3</v>
      </c>
    </row>
    <row r="132" spans="2:7" s="128" customFormat="1">
      <c r="B132" s="79" t="s">
        <v>360</v>
      </c>
      <c r="C132" s="79" t="s">
        <v>557</v>
      </c>
      <c r="D132" s="80" t="s">
        <v>98</v>
      </c>
      <c r="E132" s="80">
        <v>95000</v>
      </c>
      <c r="F132" s="80">
        <v>4705294.1797090815</v>
      </c>
      <c r="G132" s="62">
        <f>F132/$F$184</f>
        <v>1.93392530091496E-3</v>
      </c>
    </row>
    <row r="133" spans="2:7" s="128" customFormat="1">
      <c r="B133" s="81" t="s">
        <v>359</v>
      </c>
      <c r="C133" s="81" t="s">
        <v>558</v>
      </c>
      <c r="D133" s="82" t="s">
        <v>72</v>
      </c>
      <c r="E133" s="82">
        <v>114000</v>
      </c>
      <c r="F133" s="82">
        <v>5694856.547531506</v>
      </c>
      <c r="G133" s="61">
        <f>F133/$F$184</f>
        <v>2.3406458218587587E-3</v>
      </c>
    </row>
    <row r="134" spans="2:7" ht="11.25" customHeight="1">
      <c r="B134" s="181" t="s">
        <v>68</v>
      </c>
      <c r="C134" s="182"/>
      <c r="D134" s="88"/>
      <c r="E134" s="89"/>
      <c r="F134" s="90">
        <f>SUM(F130:F133)</f>
        <v>42060716.000521414</v>
      </c>
      <c r="G134" s="64">
        <f>SUM(G130:G133)</f>
        <v>1.7287395801687422E-2</v>
      </c>
    </row>
    <row r="135" spans="2:7">
      <c r="B135" s="86"/>
      <c r="C135" s="87"/>
      <c r="D135" s="88"/>
      <c r="E135" s="88"/>
      <c r="F135" s="89"/>
      <c r="G135" s="89"/>
    </row>
    <row r="136" spans="2:7" ht="11.25" customHeight="1">
      <c r="B136" s="180" t="s">
        <v>726</v>
      </c>
      <c r="C136" s="180"/>
      <c r="D136" s="180"/>
      <c r="E136" s="180"/>
      <c r="F136" s="180"/>
      <c r="G136" s="180"/>
    </row>
    <row r="137" spans="2:7" s="128" customFormat="1">
      <c r="B137" s="79" t="s">
        <v>360</v>
      </c>
      <c r="C137" s="79" t="s">
        <v>790</v>
      </c>
      <c r="D137" s="80" t="s">
        <v>98</v>
      </c>
      <c r="E137" s="80">
        <v>1400</v>
      </c>
      <c r="F137" s="80">
        <v>7268263.0482000001</v>
      </c>
      <c r="G137" s="62">
        <f>F137/$F$184</f>
        <v>2.987332410210394E-3</v>
      </c>
    </row>
    <row r="138" spans="2:7" ht="11.25" customHeight="1">
      <c r="B138" s="181" t="s">
        <v>727</v>
      </c>
      <c r="C138" s="182"/>
      <c r="D138" s="88"/>
      <c r="E138" s="88"/>
      <c r="F138" s="90">
        <f>F137</f>
        <v>7268263.0482000001</v>
      </c>
      <c r="G138" s="64">
        <f>G137</f>
        <v>2.987332410210394E-3</v>
      </c>
    </row>
    <row r="139" spans="2:7">
      <c r="B139" s="86"/>
      <c r="C139" s="87"/>
      <c r="D139" s="86"/>
      <c r="E139" s="87"/>
      <c r="F139" s="63"/>
      <c r="G139" s="64"/>
    </row>
    <row r="140" spans="2:7">
      <c r="B140" s="180" t="s">
        <v>42</v>
      </c>
      <c r="C140" s="180"/>
      <c r="D140" s="180"/>
      <c r="E140" s="180"/>
      <c r="F140" s="180"/>
      <c r="G140" s="180"/>
    </row>
    <row r="141" spans="2:7" s="128" customFormat="1">
      <c r="B141" s="102" t="s">
        <v>282</v>
      </c>
      <c r="C141" s="81" t="s">
        <v>92</v>
      </c>
      <c r="D141" s="82" t="s">
        <v>283</v>
      </c>
      <c r="E141" s="82">
        <v>1816</v>
      </c>
      <c r="F141" s="82">
        <v>9462270.5242400002</v>
      </c>
      <c r="G141" s="61">
        <f t="shared" ref="G141:G157" si="5">F141/$F$184</f>
        <v>3.8890925140967502E-3</v>
      </c>
    </row>
    <row r="142" spans="2:7" s="128" customFormat="1" ht="22.5">
      <c r="B142" s="103" t="s">
        <v>284</v>
      </c>
      <c r="C142" s="79" t="s">
        <v>92</v>
      </c>
      <c r="D142" s="80" t="s">
        <v>72</v>
      </c>
      <c r="E142" s="80">
        <v>2463</v>
      </c>
      <c r="F142" s="80">
        <v>14107187.9109</v>
      </c>
      <c r="G142" s="62">
        <f t="shared" si="5"/>
        <v>5.7982023192730478E-3</v>
      </c>
    </row>
    <row r="143" spans="2:7" s="128" customFormat="1">
      <c r="B143" s="102" t="s">
        <v>285</v>
      </c>
      <c r="C143" s="81" t="s">
        <v>92</v>
      </c>
      <c r="D143" s="82" t="s">
        <v>72</v>
      </c>
      <c r="E143" s="82">
        <v>930</v>
      </c>
      <c r="F143" s="82">
        <v>13677072.202499999</v>
      </c>
      <c r="G143" s="61">
        <f t="shared" si="5"/>
        <v>5.6214202480514876E-3</v>
      </c>
    </row>
    <row r="144" spans="2:7" s="128" customFormat="1">
      <c r="B144" s="103" t="s">
        <v>286</v>
      </c>
      <c r="C144" s="79" t="s">
        <v>92</v>
      </c>
      <c r="D144" s="80" t="s">
        <v>72</v>
      </c>
      <c r="E144" s="80">
        <v>381</v>
      </c>
      <c r="F144" s="80">
        <v>9149256.8475000001</v>
      </c>
      <c r="G144" s="62">
        <f t="shared" si="5"/>
        <v>3.7604406071468366E-3</v>
      </c>
    </row>
    <row r="145" spans="2:7" s="128" customFormat="1">
      <c r="B145" s="102" t="s">
        <v>287</v>
      </c>
      <c r="C145" s="81" t="s">
        <v>92</v>
      </c>
      <c r="D145" s="82" t="s">
        <v>72</v>
      </c>
      <c r="E145" s="82">
        <v>2690</v>
      </c>
      <c r="F145" s="82">
        <v>13683670.615999999</v>
      </c>
      <c r="G145" s="61">
        <f t="shared" si="5"/>
        <v>5.6241322652657516E-3</v>
      </c>
    </row>
    <row r="146" spans="2:7" s="128" customFormat="1" ht="33.75">
      <c r="B146" s="103" t="s">
        <v>288</v>
      </c>
      <c r="C146" s="79" t="s">
        <v>92</v>
      </c>
      <c r="D146" s="80" t="s">
        <v>72</v>
      </c>
      <c r="E146" s="80">
        <v>300</v>
      </c>
      <c r="F146" s="80">
        <v>11899282.5</v>
      </c>
      <c r="G146" s="62">
        <f t="shared" si="5"/>
        <v>4.8907300182679378E-3</v>
      </c>
    </row>
    <row r="147" spans="2:7" s="128" customFormat="1">
      <c r="B147" s="102" t="s">
        <v>289</v>
      </c>
      <c r="C147" s="81" t="s">
        <v>92</v>
      </c>
      <c r="D147" s="82" t="s">
        <v>72</v>
      </c>
      <c r="E147" s="82">
        <v>5717</v>
      </c>
      <c r="F147" s="82">
        <v>11065568.649625</v>
      </c>
      <c r="G147" s="61">
        <f t="shared" si="5"/>
        <v>4.5480648739893012E-3</v>
      </c>
    </row>
    <row r="148" spans="2:7" s="128" customFormat="1">
      <c r="B148" s="103" t="s">
        <v>290</v>
      </c>
      <c r="C148" s="79" t="s">
        <v>92</v>
      </c>
      <c r="D148" s="80" t="s">
        <v>72</v>
      </c>
      <c r="E148" s="80">
        <v>1197</v>
      </c>
      <c r="F148" s="80">
        <v>14604127.776000001</v>
      </c>
      <c r="G148" s="62">
        <f t="shared" si="5"/>
        <v>6.0024498203739406E-3</v>
      </c>
    </row>
    <row r="149" spans="2:7" s="128" customFormat="1">
      <c r="B149" s="102" t="s">
        <v>291</v>
      </c>
      <c r="C149" s="81" t="s">
        <v>92</v>
      </c>
      <c r="D149" s="82" t="s">
        <v>98</v>
      </c>
      <c r="E149" s="82">
        <v>828</v>
      </c>
      <c r="F149" s="82">
        <v>13590219.852000002</v>
      </c>
      <c r="G149" s="61">
        <f t="shared" si="5"/>
        <v>5.5857230202776727E-3</v>
      </c>
    </row>
    <row r="150" spans="2:7" s="128" customFormat="1">
      <c r="B150" s="103" t="s">
        <v>292</v>
      </c>
      <c r="C150" s="79" t="s">
        <v>92</v>
      </c>
      <c r="D150" s="80" t="s">
        <v>98</v>
      </c>
      <c r="E150" s="80">
        <v>814</v>
      </c>
      <c r="F150" s="80">
        <v>11574784.7622</v>
      </c>
      <c r="G150" s="62">
        <f t="shared" si="5"/>
        <v>4.7573580416703154E-3</v>
      </c>
    </row>
    <row r="151" spans="2:7" s="128" customFormat="1">
      <c r="B151" s="102" t="s">
        <v>291</v>
      </c>
      <c r="C151" s="81" t="s">
        <v>92</v>
      </c>
      <c r="D151" s="82" t="s">
        <v>98</v>
      </c>
      <c r="E151" s="82">
        <v>838</v>
      </c>
      <c r="F151" s="82">
        <v>13719287.67</v>
      </c>
      <c r="G151" s="61">
        <f t="shared" si="5"/>
        <v>5.6387712483439391E-3</v>
      </c>
    </row>
    <row r="152" spans="2:7" s="128" customFormat="1" ht="22.5">
      <c r="B152" s="103" t="s">
        <v>293</v>
      </c>
      <c r="C152" s="79" t="s">
        <v>92</v>
      </c>
      <c r="D152" s="80" t="s">
        <v>98</v>
      </c>
      <c r="E152" s="80">
        <v>599</v>
      </c>
      <c r="F152" s="80">
        <v>15152150.7159</v>
      </c>
      <c r="G152" s="62">
        <f t="shared" si="5"/>
        <v>6.2276930014538399E-3</v>
      </c>
    </row>
    <row r="153" spans="2:7" s="128" customFormat="1" ht="22.5">
      <c r="B153" s="102" t="s">
        <v>294</v>
      </c>
      <c r="C153" s="81" t="s">
        <v>92</v>
      </c>
      <c r="D153" s="82" t="s">
        <v>98</v>
      </c>
      <c r="E153" s="82">
        <v>1180</v>
      </c>
      <c r="F153" s="82">
        <v>6463307.9280000003</v>
      </c>
      <c r="G153" s="61">
        <f t="shared" si="5"/>
        <v>2.6564874059237394E-3</v>
      </c>
    </row>
    <row r="154" spans="2:7" s="128" customFormat="1" ht="22.5">
      <c r="B154" s="103" t="s">
        <v>295</v>
      </c>
      <c r="C154" s="79" t="s">
        <v>92</v>
      </c>
      <c r="D154" s="80" t="s">
        <v>98</v>
      </c>
      <c r="E154" s="80">
        <v>1466</v>
      </c>
      <c r="F154" s="80">
        <v>17699076.786600001</v>
      </c>
      <c r="G154" s="62">
        <f t="shared" si="5"/>
        <v>7.2745063524505662E-3</v>
      </c>
    </row>
    <row r="155" spans="2:7" s="128" customFormat="1" ht="22.5">
      <c r="B155" s="102" t="s">
        <v>296</v>
      </c>
      <c r="C155" s="81" t="s">
        <v>92</v>
      </c>
      <c r="D155" s="82" t="s">
        <v>98</v>
      </c>
      <c r="E155" s="82">
        <v>908</v>
      </c>
      <c r="F155" s="82">
        <v>9265397.6645999998</v>
      </c>
      <c r="G155" s="61">
        <f t="shared" si="5"/>
        <v>3.8081757021441306E-3</v>
      </c>
    </row>
    <row r="156" spans="2:7" s="128" customFormat="1" ht="22.5">
      <c r="B156" s="103" t="s">
        <v>297</v>
      </c>
      <c r="C156" s="79" t="s">
        <v>92</v>
      </c>
      <c r="D156" s="80" t="s">
        <v>98</v>
      </c>
      <c r="E156" s="80">
        <v>1265</v>
      </c>
      <c r="F156" s="80">
        <v>12339926.362500001</v>
      </c>
      <c r="G156" s="62">
        <f t="shared" si="5"/>
        <v>5.0718392713421699E-3</v>
      </c>
    </row>
    <row r="157" spans="2:7" s="128" customFormat="1">
      <c r="B157" s="102" t="s">
        <v>791</v>
      </c>
      <c r="C157" s="81" t="s">
        <v>92</v>
      </c>
      <c r="D157" s="82" t="s">
        <v>98</v>
      </c>
      <c r="E157" s="82">
        <v>3320</v>
      </c>
      <c r="F157" s="82">
        <v>10137838.788000001</v>
      </c>
      <c r="G157" s="61">
        <f t="shared" si="5"/>
        <v>4.1667581621692446E-3</v>
      </c>
    </row>
    <row r="158" spans="2:7">
      <c r="B158" s="181" t="s">
        <v>46</v>
      </c>
      <c r="C158" s="182"/>
      <c r="D158" s="88"/>
      <c r="E158" s="88"/>
      <c r="F158" s="90">
        <f>SUM(F141:F157)</f>
        <v>207590427.55656499</v>
      </c>
      <c r="G158" s="64">
        <f>SUM(G141:G157)</f>
        <v>8.5321844872240676E-2</v>
      </c>
    </row>
    <row r="159" spans="2:7">
      <c r="B159" s="81"/>
      <c r="C159" s="81"/>
      <c r="D159" s="82"/>
      <c r="E159" s="82"/>
      <c r="F159" s="82"/>
      <c r="G159" s="104"/>
    </row>
    <row r="160" spans="2:7">
      <c r="B160" s="180" t="s">
        <v>43</v>
      </c>
      <c r="C160" s="180"/>
      <c r="D160" s="180"/>
      <c r="E160" s="180"/>
      <c r="F160" s="180"/>
      <c r="G160" s="180"/>
    </row>
    <row r="161" spans="2:7" s="128" customFormat="1" ht="33.75">
      <c r="B161" s="81" t="s">
        <v>298</v>
      </c>
      <c r="C161" s="81" t="s">
        <v>52</v>
      </c>
      <c r="D161" s="82" t="s">
        <v>98</v>
      </c>
      <c r="E161" s="82">
        <v>7175</v>
      </c>
      <c r="F161" s="82">
        <v>39405279.375</v>
      </c>
      <c r="G161" s="61">
        <f t="shared" ref="G161:G178" si="6">F161/$F$184</f>
        <v>1.619598347358733E-2</v>
      </c>
    </row>
    <row r="162" spans="2:7" s="128" customFormat="1" ht="22.5">
      <c r="B162" s="79" t="s">
        <v>583</v>
      </c>
      <c r="C162" s="79" t="s">
        <v>52</v>
      </c>
      <c r="D162" s="80" t="s">
        <v>98</v>
      </c>
      <c r="E162" s="80">
        <v>2780</v>
      </c>
      <c r="F162" s="80">
        <v>7566692.6778300004</v>
      </c>
      <c r="G162" s="62">
        <f t="shared" si="6"/>
        <v>3.1099901207044534E-3</v>
      </c>
    </row>
    <row r="163" spans="2:7" s="128" customFormat="1" ht="22.5">
      <c r="B163" s="81" t="s">
        <v>584</v>
      </c>
      <c r="C163" s="81" t="s">
        <v>52</v>
      </c>
      <c r="D163" s="82" t="s">
        <v>98</v>
      </c>
      <c r="E163" s="82">
        <v>13254</v>
      </c>
      <c r="F163" s="82">
        <v>45754531.020000003</v>
      </c>
      <c r="G163" s="61">
        <f t="shared" si="6"/>
        <v>1.8805592549910932E-2</v>
      </c>
    </row>
    <row r="164" spans="2:7" s="128" customFormat="1" ht="22.5">
      <c r="B164" s="79" t="s">
        <v>299</v>
      </c>
      <c r="C164" s="79" t="s">
        <v>52</v>
      </c>
      <c r="D164" s="80" t="s">
        <v>98</v>
      </c>
      <c r="E164" s="80">
        <v>15650</v>
      </c>
      <c r="F164" s="80">
        <v>108395469.76499999</v>
      </c>
      <c r="G164" s="62">
        <f t="shared" si="6"/>
        <v>4.4551675937094533E-2</v>
      </c>
    </row>
    <row r="165" spans="2:7" s="128" customFormat="1" ht="22.5">
      <c r="B165" s="81" t="s">
        <v>300</v>
      </c>
      <c r="C165" s="81" t="s">
        <v>52</v>
      </c>
      <c r="D165" s="82" t="s">
        <v>98</v>
      </c>
      <c r="E165" s="82">
        <v>4420</v>
      </c>
      <c r="F165" s="82">
        <v>19829003.336999997</v>
      </c>
      <c r="G165" s="61">
        <f t="shared" si="6"/>
        <v>8.1499285232198657E-3</v>
      </c>
    </row>
    <row r="166" spans="2:7" s="128" customFormat="1" ht="45">
      <c r="B166" s="79" t="s">
        <v>301</v>
      </c>
      <c r="C166" s="79" t="s">
        <v>52</v>
      </c>
      <c r="D166" s="80" t="s">
        <v>98</v>
      </c>
      <c r="E166" s="80">
        <v>9300</v>
      </c>
      <c r="F166" s="80">
        <v>4529939.90625</v>
      </c>
      <c r="G166" s="62">
        <f t="shared" si="6"/>
        <v>1.8618528537705295E-3</v>
      </c>
    </row>
    <row r="167" spans="2:7" s="128" customFormat="1" ht="22.5">
      <c r="B167" s="81" t="s">
        <v>302</v>
      </c>
      <c r="C167" s="81" t="s">
        <v>52</v>
      </c>
      <c r="D167" s="82" t="s">
        <v>98</v>
      </c>
      <c r="E167" s="82">
        <v>2926</v>
      </c>
      <c r="F167" s="82">
        <v>6533466.7166999998</v>
      </c>
      <c r="G167" s="61">
        <f t="shared" si="6"/>
        <v>2.6853234045598256E-3</v>
      </c>
    </row>
    <row r="168" spans="2:7" s="128" customFormat="1" ht="33.75">
      <c r="B168" s="79" t="s">
        <v>303</v>
      </c>
      <c r="C168" s="79" t="s">
        <v>52</v>
      </c>
      <c r="D168" s="80" t="s">
        <v>98</v>
      </c>
      <c r="E168" s="80">
        <v>3665</v>
      </c>
      <c r="F168" s="80">
        <v>9224499.3389999997</v>
      </c>
      <c r="G168" s="62">
        <f t="shared" si="6"/>
        <v>3.79136606099906E-3</v>
      </c>
    </row>
    <row r="169" spans="2:7" s="128" customFormat="1" ht="22.5">
      <c r="B169" s="81" t="s">
        <v>304</v>
      </c>
      <c r="C169" s="81" t="s">
        <v>52</v>
      </c>
      <c r="D169" s="82" t="s">
        <v>98</v>
      </c>
      <c r="E169" s="82">
        <v>6678</v>
      </c>
      <c r="F169" s="82">
        <v>31576068.216000002</v>
      </c>
      <c r="G169" s="61">
        <f t="shared" si="6"/>
        <v>1.2978095501377275E-2</v>
      </c>
    </row>
    <row r="170" spans="2:7" s="128" customFormat="1" ht="33.75">
      <c r="B170" s="79" t="s">
        <v>305</v>
      </c>
      <c r="C170" s="79" t="s">
        <v>52</v>
      </c>
      <c r="D170" s="80" t="s">
        <v>98</v>
      </c>
      <c r="E170" s="80">
        <v>14961</v>
      </c>
      <c r="F170" s="80">
        <v>12857051.775149999</v>
      </c>
      <c r="G170" s="62">
        <f t="shared" si="6"/>
        <v>5.2843832443805897E-3</v>
      </c>
    </row>
    <row r="171" spans="2:7" s="128" customFormat="1" ht="33.75">
      <c r="B171" s="81" t="s">
        <v>306</v>
      </c>
      <c r="C171" s="81" t="s">
        <v>52</v>
      </c>
      <c r="D171" s="82" t="s">
        <v>98</v>
      </c>
      <c r="E171" s="82">
        <v>4785</v>
      </c>
      <c r="F171" s="82">
        <v>14949190.05525</v>
      </c>
      <c r="G171" s="61">
        <f t="shared" si="6"/>
        <v>6.1442740393804172E-3</v>
      </c>
    </row>
    <row r="172" spans="2:7" s="128" customFormat="1" ht="22.5">
      <c r="B172" s="79" t="s">
        <v>307</v>
      </c>
      <c r="C172" s="79" t="s">
        <v>52</v>
      </c>
      <c r="D172" s="80" t="s">
        <v>98</v>
      </c>
      <c r="E172" s="80">
        <v>7972</v>
      </c>
      <c r="F172" s="80">
        <v>32415672.260399994</v>
      </c>
      <c r="G172" s="62">
        <f t="shared" si="6"/>
        <v>1.332318157723153E-2</v>
      </c>
    </row>
    <row r="173" spans="2:7" s="128" customFormat="1" ht="33.75">
      <c r="B173" s="81" t="s">
        <v>308</v>
      </c>
      <c r="C173" s="81" t="s">
        <v>52</v>
      </c>
      <c r="D173" s="82" t="s">
        <v>98</v>
      </c>
      <c r="E173" s="82">
        <v>510</v>
      </c>
      <c r="F173" s="82">
        <v>3140245.7459999998</v>
      </c>
      <c r="G173" s="61">
        <f t="shared" si="6"/>
        <v>1.2906739658210815E-3</v>
      </c>
    </row>
    <row r="174" spans="2:7" s="128" customFormat="1" ht="45">
      <c r="B174" s="79" t="s">
        <v>792</v>
      </c>
      <c r="C174" s="79" t="s">
        <v>52</v>
      </c>
      <c r="D174" s="80" t="s">
        <v>98</v>
      </c>
      <c r="E174" s="80">
        <v>7350</v>
      </c>
      <c r="F174" s="80">
        <v>27468363.037500001</v>
      </c>
      <c r="G174" s="62">
        <f t="shared" si="6"/>
        <v>1.1289785553051853E-2</v>
      </c>
    </row>
    <row r="175" spans="2:7" s="128" customFormat="1" ht="33.75">
      <c r="B175" s="81" t="s">
        <v>309</v>
      </c>
      <c r="C175" s="81" t="s">
        <v>52</v>
      </c>
      <c r="D175" s="82" t="s">
        <v>98</v>
      </c>
      <c r="E175" s="82">
        <v>1255</v>
      </c>
      <c r="F175" s="82">
        <v>19768321.69125</v>
      </c>
      <c r="G175" s="61">
        <f t="shared" si="6"/>
        <v>8.1249877298209851E-3</v>
      </c>
    </row>
    <row r="176" spans="2:7" s="128" customFormat="1" ht="33.75">
      <c r="B176" s="79" t="s">
        <v>310</v>
      </c>
      <c r="C176" s="79" t="s">
        <v>52</v>
      </c>
      <c r="D176" s="80" t="s">
        <v>98</v>
      </c>
      <c r="E176" s="80">
        <v>2529</v>
      </c>
      <c r="F176" s="80">
        <v>20476842.605999999</v>
      </c>
      <c r="G176" s="62">
        <f t="shared" si="6"/>
        <v>8.4161972633654217E-3</v>
      </c>
    </row>
    <row r="177" spans="2:7" s="128" customFormat="1" ht="22.5">
      <c r="B177" s="81" t="s">
        <v>585</v>
      </c>
      <c r="C177" s="81" t="s">
        <v>52</v>
      </c>
      <c r="D177" s="82" t="s">
        <v>72</v>
      </c>
      <c r="E177" s="82">
        <v>19310</v>
      </c>
      <c r="F177" s="82">
        <v>48527085.677699998</v>
      </c>
      <c r="G177" s="61">
        <f t="shared" si="6"/>
        <v>1.9945141618663773E-2</v>
      </c>
    </row>
    <row r="178" spans="2:7" s="128" customFormat="1" ht="22.5">
      <c r="B178" s="79" t="s">
        <v>793</v>
      </c>
      <c r="C178" s="79" t="s">
        <v>52</v>
      </c>
      <c r="D178" s="80" t="s">
        <v>98</v>
      </c>
      <c r="E178" s="80">
        <v>2542</v>
      </c>
      <c r="F178" s="80">
        <v>8263421.1164999995</v>
      </c>
      <c r="G178" s="62">
        <f t="shared" si="6"/>
        <v>3.3963528227904248E-3</v>
      </c>
    </row>
    <row r="179" spans="2:7">
      <c r="B179" s="183" t="s">
        <v>54</v>
      </c>
      <c r="C179" s="184"/>
      <c r="D179" s="92"/>
      <c r="E179" s="92"/>
      <c r="F179" s="94">
        <f>SUM(F161:F178)</f>
        <v>460681144.31853002</v>
      </c>
      <c r="G179" s="95">
        <f>SUM(G161:G178)</f>
        <v>0.18934478623972989</v>
      </c>
    </row>
    <row r="180" spans="2:7">
      <c r="B180" s="185" t="s">
        <v>61</v>
      </c>
      <c r="C180" s="185"/>
      <c r="D180" s="96"/>
      <c r="E180" s="96"/>
      <c r="F180" s="97">
        <f>F134+F158+F179+F138</f>
        <v>717600550.92381644</v>
      </c>
      <c r="G180" s="98">
        <f>F180/$F$184</f>
        <v>0.29494135932386839</v>
      </c>
    </row>
    <row r="181" spans="2:7">
      <c r="B181" s="185" t="s">
        <v>53</v>
      </c>
      <c r="C181" s="185"/>
      <c r="D181" s="96"/>
      <c r="E181" s="96"/>
      <c r="F181" s="97">
        <f>F125+F180</f>
        <v>2410714813.6102495</v>
      </c>
      <c r="G181" s="98">
        <f>F181/$F$184</f>
        <v>0.99082909447749001</v>
      </c>
    </row>
    <row r="182" spans="2:7" s="128" customFormat="1">
      <c r="B182" s="81" t="s">
        <v>31</v>
      </c>
      <c r="C182" s="54"/>
      <c r="D182" s="82"/>
      <c r="E182" s="82"/>
      <c r="F182" s="82">
        <v>4033054.27</v>
      </c>
      <c r="G182" s="49">
        <f>F182/$F$184</f>
        <v>1.6576276412962449E-3</v>
      </c>
    </row>
    <row r="183" spans="2:7" s="128" customFormat="1">
      <c r="B183" s="79" t="s">
        <v>62</v>
      </c>
      <c r="C183" s="36"/>
      <c r="D183" s="80"/>
      <c r="E183" s="80"/>
      <c r="F183" s="80">
        <v>18280014.573617123</v>
      </c>
      <c r="G183" s="51">
        <f>F183/$F$184</f>
        <v>7.513277881213816E-3</v>
      </c>
    </row>
    <row r="184" spans="2:7">
      <c r="B184" s="185" t="s">
        <v>48</v>
      </c>
      <c r="C184" s="185"/>
      <c r="D184" s="96"/>
      <c r="E184" s="96"/>
      <c r="F184" s="97">
        <f>F181+F182+F183</f>
        <v>2433027882.4538665</v>
      </c>
      <c r="G184" s="98">
        <f>F184/$F$184</f>
        <v>1</v>
      </c>
    </row>
    <row r="185" spans="2:7">
      <c r="B185" s="106"/>
      <c r="C185" s="107"/>
      <c r="D185" s="107"/>
      <c r="E185" s="107"/>
      <c r="F185" s="107"/>
      <c r="G185" s="107"/>
    </row>
    <row r="186" spans="2:7">
      <c r="B186" s="109" t="s">
        <v>27</v>
      </c>
    </row>
  </sheetData>
  <mergeCells count="24">
    <mergeCell ref="B181:C181"/>
    <mergeCell ref="B184:C184"/>
    <mergeCell ref="B138:C138"/>
    <mergeCell ref="B140:G140"/>
    <mergeCell ref="B158:C158"/>
    <mergeCell ref="B160:G160"/>
    <mergeCell ref="B179:C179"/>
    <mergeCell ref="B180:C180"/>
    <mergeCell ref="B3:G3"/>
    <mergeCell ref="B4:G4"/>
    <mergeCell ref="B5:G5"/>
    <mergeCell ref="B103:C103"/>
    <mergeCell ref="B136:G136"/>
    <mergeCell ref="B105:G105"/>
    <mergeCell ref="B109:C109"/>
    <mergeCell ref="B111:G111"/>
    <mergeCell ref="B118:C118"/>
    <mergeCell ref="B120:G120"/>
    <mergeCell ref="B124:C124"/>
    <mergeCell ref="B125:C125"/>
    <mergeCell ref="B127:G127"/>
    <mergeCell ref="B128:G128"/>
    <mergeCell ref="B129:G129"/>
    <mergeCell ref="B134:C134"/>
  </mergeCells>
  <hyperlinks>
    <hyperlink ref="B186" location="'2 Содржина'!A1" display="Содржина / Table of Contents" xr:uid="{66DAA4A3-5307-4DA1-A346-77EDC97EFB4A}"/>
  </hyperlinks>
  <pageMargins left="0.25" right="0.25" top="0.75" bottom="0.75" header="0.3" footer="0.3"/>
  <pageSetup paperSize="9" fitToWidth="0" orientation="portrait" r:id="rId1"/>
  <headerFooter differentFirst="1">
    <oddHeader xml:space="preserve">&amp;L&amp;"Arial,Italic"&amp;7
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6603-E773-4573-9B52-73DEC81DAFCA}">
  <sheetPr>
    <tabColor rgb="FF1F5F9E"/>
  </sheetPr>
  <dimension ref="B1:H189"/>
  <sheetViews>
    <sheetView showGridLines="0" topLeftCell="A100" zoomScaleNormal="100" workbookViewId="0">
      <selection activeCell="B133" sqref="B133"/>
    </sheetView>
  </sheetViews>
  <sheetFormatPr defaultColWidth="9.140625" defaultRowHeight="11.25"/>
  <cols>
    <col min="1" max="1" width="1" style="70" customWidth="1"/>
    <col min="2" max="2" width="17" style="70" customWidth="1"/>
    <col min="3" max="3" width="41.7109375" style="70" customWidth="1"/>
    <col min="4" max="4" width="6.85546875" style="70" customWidth="1"/>
    <col min="5" max="5" width="12.140625" style="70" customWidth="1"/>
    <col min="6" max="6" width="10.7109375" style="70" customWidth="1"/>
    <col min="7" max="7" width="10.140625" style="70" customWidth="1"/>
    <col min="8" max="8" width="1.28515625" style="70" customWidth="1"/>
    <col min="9" max="16384" width="9.140625" style="70"/>
  </cols>
  <sheetData>
    <row r="1" spans="2:7">
      <c r="B1" s="70" t="s">
        <v>106</v>
      </c>
      <c r="G1" s="71" t="s">
        <v>641</v>
      </c>
    </row>
    <row r="2" spans="2:7" ht="33.75">
      <c r="B2" s="72" t="s">
        <v>26</v>
      </c>
      <c r="C2" s="72" t="s">
        <v>24</v>
      </c>
      <c r="D2" s="72" t="s">
        <v>25</v>
      </c>
      <c r="E2" s="72" t="s">
        <v>33</v>
      </c>
      <c r="F2" s="72" t="s">
        <v>22</v>
      </c>
      <c r="G2" s="72" t="s">
        <v>23</v>
      </c>
    </row>
    <row r="3" spans="2:7">
      <c r="B3" s="185" t="s">
        <v>39</v>
      </c>
      <c r="C3" s="185"/>
      <c r="D3" s="185"/>
      <c r="E3" s="185"/>
      <c r="F3" s="185"/>
      <c r="G3" s="185"/>
    </row>
    <row r="4" spans="2:7">
      <c r="B4" s="180" t="s">
        <v>40</v>
      </c>
      <c r="C4" s="180"/>
      <c r="D4" s="180"/>
      <c r="E4" s="180"/>
      <c r="F4" s="180"/>
      <c r="G4" s="180"/>
    </row>
    <row r="5" spans="2:7">
      <c r="B5" s="180" t="s">
        <v>41</v>
      </c>
      <c r="C5" s="180"/>
      <c r="D5" s="180"/>
      <c r="E5" s="180"/>
      <c r="F5" s="180"/>
      <c r="G5" s="180"/>
    </row>
    <row r="6" spans="2:7" ht="22.5">
      <c r="B6" s="110" t="s">
        <v>29</v>
      </c>
      <c r="C6" s="81" t="s">
        <v>120</v>
      </c>
      <c r="D6" s="82" t="s">
        <v>72</v>
      </c>
      <c r="E6" s="82">
        <v>113</v>
      </c>
      <c r="F6" s="82">
        <v>6974.1320286917799</v>
      </c>
      <c r="G6" s="61">
        <f t="shared" ref="G6:G69" si="0">F6/$F$183</f>
        <v>2.9896227057860074E-6</v>
      </c>
    </row>
    <row r="7" spans="2:7" ht="22.5">
      <c r="B7" s="101" t="s">
        <v>29</v>
      </c>
      <c r="C7" s="79" t="s">
        <v>121</v>
      </c>
      <c r="D7" s="80" t="s">
        <v>72</v>
      </c>
      <c r="E7" s="80">
        <v>6827</v>
      </c>
      <c r="F7" s="80">
        <v>382732.98400284932</v>
      </c>
      <c r="G7" s="62">
        <f t="shared" si="0"/>
        <v>1.6406732974379713E-4</v>
      </c>
    </row>
    <row r="8" spans="2:7" ht="22.5">
      <c r="B8" s="110" t="s">
        <v>29</v>
      </c>
      <c r="C8" s="81" t="s">
        <v>122</v>
      </c>
      <c r="D8" s="82" t="s">
        <v>72</v>
      </c>
      <c r="E8" s="82">
        <v>75000</v>
      </c>
      <c r="F8" s="82">
        <v>4375643.0291095888</v>
      </c>
      <c r="G8" s="61">
        <f t="shared" si="0"/>
        <v>1.8757204048364059E-3</v>
      </c>
    </row>
    <row r="9" spans="2:7" ht="22.5">
      <c r="B9" s="101" t="s">
        <v>29</v>
      </c>
      <c r="C9" s="79" t="s">
        <v>123</v>
      </c>
      <c r="D9" s="80" t="s">
        <v>72</v>
      </c>
      <c r="E9" s="80">
        <v>14000</v>
      </c>
      <c r="F9" s="80">
        <v>827447.06043561595</v>
      </c>
      <c r="G9" s="62">
        <f t="shared" si="0"/>
        <v>3.5470428571428053E-4</v>
      </c>
    </row>
    <row r="10" spans="2:7">
      <c r="B10" s="110" t="s">
        <v>29</v>
      </c>
      <c r="C10" s="81" t="s">
        <v>124</v>
      </c>
      <c r="D10" s="82" t="s">
        <v>72</v>
      </c>
      <c r="E10" s="82">
        <v>159610.04999999999</v>
      </c>
      <c r="F10" s="82">
        <v>10145382.3178597</v>
      </c>
      <c r="G10" s="61">
        <f t="shared" si="0"/>
        <v>4.3490523568483043E-3</v>
      </c>
    </row>
    <row r="11" spans="2:7">
      <c r="B11" s="101" t="s">
        <v>29</v>
      </c>
      <c r="C11" s="79" t="s">
        <v>125</v>
      </c>
      <c r="D11" s="80" t="s">
        <v>72</v>
      </c>
      <c r="E11" s="80">
        <v>217253.49429500001</v>
      </c>
      <c r="F11" s="80">
        <v>13721397.699287968</v>
      </c>
      <c r="G11" s="62">
        <f t="shared" si="0"/>
        <v>5.8819939095139462E-3</v>
      </c>
    </row>
    <row r="12" spans="2:7">
      <c r="B12" s="110" t="s">
        <v>29</v>
      </c>
      <c r="C12" s="81" t="s">
        <v>126</v>
      </c>
      <c r="D12" s="82" t="s">
        <v>75</v>
      </c>
      <c r="E12" s="82">
        <v>10380000</v>
      </c>
      <c r="F12" s="82">
        <v>10528290.961154073</v>
      </c>
      <c r="G12" s="61">
        <f t="shared" si="0"/>
        <v>4.5131949870028569E-3</v>
      </c>
    </row>
    <row r="13" spans="2:7">
      <c r="B13" s="101" t="s">
        <v>29</v>
      </c>
      <c r="C13" s="79" t="s">
        <v>127</v>
      </c>
      <c r="D13" s="80" t="s">
        <v>72</v>
      </c>
      <c r="E13" s="80">
        <v>75781.969095199995</v>
      </c>
      <c r="F13" s="80">
        <v>4723420.2660103031</v>
      </c>
      <c r="G13" s="62">
        <f t="shared" si="0"/>
        <v>2.024803146562035E-3</v>
      </c>
    </row>
    <row r="14" spans="2:7">
      <c r="B14" s="110" t="s">
        <v>29</v>
      </c>
      <c r="C14" s="81" t="s">
        <v>128</v>
      </c>
      <c r="D14" s="82" t="s">
        <v>72</v>
      </c>
      <c r="E14" s="82">
        <v>215661.92</v>
      </c>
      <c r="F14" s="82">
        <v>13689346.911470659</v>
      </c>
      <c r="G14" s="61">
        <f t="shared" si="0"/>
        <v>5.8682545993599729E-3</v>
      </c>
    </row>
    <row r="15" spans="2:7">
      <c r="B15" s="101" t="s">
        <v>29</v>
      </c>
      <c r="C15" s="79" t="s">
        <v>129</v>
      </c>
      <c r="D15" s="80" t="s">
        <v>72</v>
      </c>
      <c r="E15" s="80">
        <v>47170.04</v>
      </c>
      <c r="F15" s="80">
        <v>2989668.9927863162</v>
      </c>
      <c r="G15" s="62">
        <f t="shared" si="0"/>
        <v>1.2815906362035072E-3</v>
      </c>
    </row>
    <row r="16" spans="2:7">
      <c r="B16" s="110" t="s">
        <v>29</v>
      </c>
      <c r="C16" s="81" t="s">
        <v>130</v>
      </c>
      <c r="D16" s="82" t="s">
        <v>72</v>
      </c>
      <c r="E16" s="82">
        <v>76279.259999999995</v>
      </c>
      <c r="F16" s="82">
        <v>4823749.2085941471</v>
      </c>
      <c r="G16" s="61">
        <f t="shared" si="0"/>
        <v>2.0678114640934747E-3</v>
      </c>
    </row>
    <row r="17" spans="2:7">
      <c r="B17" s="101" t="s">
        <v>29</v>
      </c>
      <c r="C17" s="79" t="s">
        <v>131</v>
      </c>
      <c r="D17" s="80" t="s">
        <v>72</v>
      </c>
      <c r="E17" s="80">
        <v>99909.35</v>
      </c>
      <c r="F17" s="80">
        <v>6303848.6403560713</v>
      </c>
      <c r="G17" s="62">
        <f t="shared" si="0"/>
        <v>2.7022902565528219E-3</v>
      </c>
    </row>
    <row r="18" spans="2:7">
      <c r="B18" s="110" t="s">
        <v>29</v>
      </c>
      <c r="C18" s="81" t="s">
        <v>132</v>
      </c>
      <c r="D18" s="82" t="s">
        <v>72</v>
      </c>
      <c r="E18" s="82">
        <v>32420.59</v>
      </c>
      <c r="F18" s="82">
        <v>2039462.3380260782</v>
      </c>
      <c r="G18" s="61">
        <f t="shared" si="0"/>
        <v>8.7426261623296342E-4</v>
      </c>
    </row>
    <row r="19" spans="2:7">
      <c r="B19" s="101" t="s">
        <v>29</v>
      </c>
      <c r="C19" s="79" t="s">
        <v>133</v>
      </c>
      <c r="D19" s="80" t="s">
        <v>72</v>
      </c>
      <c r="E19" s="80">
        <v>54137.29</v>
      </c>
      <c r="F19" s="80">
        <v>3397916.6480716369</v>
      </c>
      <c r="G19" s="62">
        <f t="shared" si="0"/>
        <v>1.4565954188493898E-3</v>
      </c>
    </row>
    <row r="20" spans="2:7">
      <c r="B20" s="110" t="s">
        <v>29</v>
      </c>
      <c r="C20" s="81" t="s">
        <v>134</v>
      </c>
      <c r="D20" s="82" t="s">
        <v>72</v>
      </c>
      <c r="E20" s="82">
        <v>45383.96</v>
      </c>
      <c r="F20" s="82">
        <v>2844240.076319593</v>
      </c>
      <c r="G20" s="61">
        <f t="shared" si="0"/>
        <v>1.2192491736447133E-3</v>
      </c>
    </row>
    <row r="21" spans="2:7">
      <c r="B21" s="101" t="s">
        <v>29</v>
      </c>
      <c r="C21" s="79" t="s">
        <v>135</v>
      </c>
      <c r="D21" s="80" t="s">
        <v>72</v>
      </c>
      <c r="E21" s="80">
        <v>27901.42</v>
      </c>
      <c r="F21" s="80">
        <v>1744663.0827715623</v>
      </c>
      <c r="G21" s="62">
        <f t="shared" si="0"/>
        <v>7.4789010944188846E-4</v>
      </c>
    </row>
    <row r="22" spans="2:7" s="160" customFormat="1">
      <c r="B22" s="110" t="s">
        <v>29</v>
      </c>
      <c r="C22" s="81" t="s">
        <v>795</v>
      </c>
      <c r="D22" s="82" t="s">
        <v>72</v>
      </c>
      <c r="E22" s="82">
        <v>19014.189999999999</v>
      </c>
      <c r="F22" s="82">
        <v>1188055.6452707308</v>
      </c>
      <c r="G22" s="61">
        <f t="shared" si="0"/>
        <v>5.0928748096913841E-4</v>
      </c>
    </row>
    <row r="23" spans="2:7">
      <c r="B23" s="101" t="s">
        <v>29</v>
      </c>
      <c r="C23" s="79" t="s">
        <v>136</v>
      </c>
      <c r="D23" s="80" t="s">
        <v>72</v>
      </c>
      <c r="E23" s="80">
        <v>62401.03</v>
      </c>
      <c r="F23" s="80">
        <v>3990094.8043369893</v>
      </c>
      <c r="G23" s="62">
        <f t="shared" si="0"/>
        <v>1.7104462571412315E-3</v>
      </c>
    </row>
    <row r="24" spans="2:7">
      <c r="B24" s="110" t="s">
        <v>29</v>
      </c>
      <c r="C24" s="81" t="s">
        <v>137</v>
      </c>
      <c r="D24" s="82" t="s">
        <v>72</v>
      </c>
      <c r="E24" s="82">
        <v>188020.5</v>
      </c>
      <c r="F24" s="82">
        <v>12003180.104862152</v>
      </c>
      <c r="G24" s="61">
        <f t="shared" si="0"/>
        <v>5.1454402691980764E-3</v>
      </c>
    </row>
    <row r="25" spans="2:7">
      <c r="B25" s="101" t="s">
        <v>29</v>
      </c>
      <c r="C25" s="79" t="s">
        <v>138</v>
      </c>
      <c r="D25" s="80" t="s">
        <v>72</v>
      </c>
      <c r="E25" s="80">
        <v>91049.21</v>
      </c>
      <c r="F25" s="80">
        <v>5664863.4122852245</v>
      </c>
      <c r="G25" s="62">
        <f t="shared" si="0"/>
        <v>2.4283744862973514E-3</v>
      </c>
    </row>
    <row r="26" spans="2:7">
      <c r="B26" s="110" t="s">
        <v>29</v>
      </c>
      <c r="C26" s="81" t="s">
        <v>139</v>
      </c>
      <c r="D26" s="82" t="s">
        <v>72</v>
      </c>
      <c r="E26" s="82">
        <v>20327.29</v>
      </c>
      <c r="F26" s="82">
        <v>1263695.3695470721</v>
      </c>
      <c r="G26" s="61">
        <f t="shared" si="0"/>
        <v>5.4171219507343404E-4</v>
      </c>
    </row>
    <row r="27" spans="2:7">
      <c r="B27" s="101" t="s">
        <v>29</v>
      </c>
      <c r="C27" s="79" t="s">
        <v>140</v>
      </c>
      <c r="D27" s="80" t="s">
        <v>72</v>
      </c>
      <c r="E27" s="80">
        <v>114646.64</v>
      </c>
      <c r="F27" s="80">
        <v>7114981.7522160774</v>
      </c>
      <c r="G27" s="62">
        <f t="shared" si="0"/>
        <v>3.0500011915702676E-3</v>
      </c>
    </row>
    <row r="28" spans="2:7">
      <c r="B28" s="110" t="s">
        <v>29</v>
      </c>
      <c r="C28" s="81" t="s">
        <v>141</v>
      </c>
      <c r="D28" s="82" t="s">
        <v>72</v>
      </c>
      <c r="E28" s="82">
        <v>41901.410000000003</v>
      </c>
      <c r="F28" s="82">
        <v>2594421.007778306</v>
      </c>
      <c r="G28" s="61">
        <f t="shared" si="0"/>
        <v>1.1121584623451969E-3</v>
      </c>
    </row>
    <row r="29" spans="2:7">
      <c r="B29" s="101" t="s">
        <v>29</v>
      </c>
      <c r="C29" s="79" t="s">
        <v>142</v>
      </c>
      <c r="D29" s="80" t="s">
        <v>72</v>
      </c>
      <c r="E29" s="80">
        <v>96774.720000000001</v>
      </c>
      <c r="F29" s="80">
        <v>5972727.3806781573</v>
      </c>
      <c r="G29" s="62">
        <f t="shared" si="0"/>
        <v>2.5603474840000559E-3</v>
      </c>
    </row>
    <row r="30" spans="2:7">
      <c r="B30" s="110" t="s">
        <v>29</v>
      </c>
      <c r="C30" s="81" t="s">
        <v>143</v>
      </c>
      <c r="D30" s="82" t="s">
        <v>72</v>
      </c>
      <c r="E30" s="82">
        <v>85385.15</v>
      </c>
      <c r="F30" s="82">
        <v>5256978.6312038526</v>
      </c>
      <c r="G30" s="61">
        <f t="shared" si="0"/>
        <v>2.253525258056663E-3</v>
      </c>
    </row>
    <row r="31" spans="2:7">
      <c r="B31" s="101" t="s">
        <v>29</v>
      </c>
      <c r="C31" s="79" t="s">
        <v>144</v>
      </c>
      <c r="D31" s="80" t="s">
        <v>72</v>
      </c>
      <c r="E31" s="80">
        <v>252052.6</v>
      </c>
      <c r="F31" s="80">
        <v>16116442.561077693</v>
      </c>
      <c r="G31" s="62">
        <f t="shared" si="0"/>
        <v>6.9086851838868818E-3</v>
      </c>
    </row>
    <row r="32" spans="2:7">
      <c r="B32" s="110" t="s">
        <v>29</v>
      </c>
      <c r="C32" s="81" t="s">
        <v>145</v>
      </c>
      <c r="D32" s="82" t="s">
        <v>72</v>
      </c>
      <c r="E32" s="82">
        <v>251785.99</v>
      </c>
      <c r="F32" s="82">
        <v>16030873.099338226</v>
      </c>
      <c r="G32" s="61">
        <f t="shared" si="0"/>
        <v>6.8720038585713093E-3</v>
      </c>
    </row>
    <row r="33" spans="2:7">
      <c r="B33" s="101" t="s">
        <v>29</v>
      </c>
      <c r="C33" s="79" t="s">
        <v>146</v>
      </c>
      <c r="D33" s="80" t="s">
        <v>72</v>
      </c>
      <c r="E33" s="80">
        <v>152396.42567</v>
      </c>
      <c r="F33" s="80">
        <v>9681882.9518645369</v>
      </c>
      <c r="G33" s="62">
        <f t="shared" si="0"/>
        <v>4.1503626528111856E-3</v>
      </c>
    </row>
    <row r="34" spans="2:7">
      <c r="B34" s="110" t="s">
        <v>29</v>
      </c>
      <c r="C34" s="81" t="s">
        <v>147</v>
      </c>
      <c r="D34" s="82" t="s">
        <v>72</v>
      </c>
      <c r="E34" s="82">
        <v>161313.92796</v>
      </c>
      <c r="F34" s="82">
        <v>10226731.839392528</v>
      </c>
      <c r="G34" s="61">
        <f t="shared" si="0"/>
        <v>4.3839247073686012E-3</v>
      </c>
    </row>
    <row r="35" spans="2:7">
      <c r="B35" s="101" t="s">
        <v>29</v>
      </c>
      <c r="C35" s="79" t="s">
        <v>148</v>
      </c>
      <c r="D35" s="80" t="s">
        <v>72</v>
      </c>
      <c r="E35" s="80">
        <v>67020.756959999999</v>
      </c>
      <c r="F35" s="80">
        <v>4242871.5406406652</v>
      </c>
      <c r="G35" s="62">
        <f t="shared" si="0"/>
        <v>1.8188048410107298E-3</v>
      </c>
    </row>
    <row r="36" spans="2:7">
      <c r="B36" s="110" t="s">
        <v>29</v>
      </c>
      <c r="C36" s="81" t="s">
        <v>149</v>
      </c>
      <c r="D36" s="82" t="s">
        <v>72</v>
      </c>
      <c r="E36" s="82">
        <v>16046.81</v>
      </c>
      <c r="F36" s="82">
        <v>1015137.419316591</v>
      </c>
      <c r="G36" s="61">
        <f t="shared" si="0"/>
        <v>4.3516209125326515E-4</v>
      </c>
    </row>
    <row r="37" spans="2:7">
      <c r="B37" s="101" t="s">
        <v>29</v>
      </c>
      <c r="C37" s="79" t="s">
        <v>150</v>
      </c>
      <c r="D37" s="80" t="s">
        <v>72</v>
      </c>
      <c r="E37" s="80">
        <v>82770.84</v>
      </c>
      <c r="F37" s="80">
        <v>5217417.1632312313</v>
      </c>
      <c r="G37" s="62">
        <f t="shared" si="0"/>
        <v>2.2365663214551487E-3</v>
      </c>
    </row>
    <row r="38" spans="2:7">
      <c r="B38" s="110" t="s">
        <v>29</v>
      </c>
      <c r="C38" s="81" t="s">
        <v>151</v>
      </c>
      <c r="D38" s="82" t="s">
        <v>72</v>
      </c>
      <c r="E38" s="82">
        <v>103411.95</v>
      </c>
      <c r="F38" s="82">
        <v>6495279.0303845135</v>
      </c>
      <c r="G38" s="61">
        <f t="shared" si="0"/>
        <v>2.7843513127892142E-3</v>
      </c>
    </row>
    <row r="39" spans="2:7">
      <c r="B39" s="101" t="s">
        <v>29</v>
      </c>
      <c r="C39" s="79" t="s">
        <v>152</v>
      </c>
      <c r="D39" s="80" t="s">
        <v>72</v>
      </c>
      <c r="E39" s="80">
        <v>118161.93</v>
      </c>
      <c r="F39" s="80">
        <v>7411125.9970083507</v>
      </c>
      <c r="G39" s="62">
        <f t="shared" si="0"/>
        <v>3.1769502591784569E-3</v>
      </c>
    </row>
    <row r="40" spans="2:7">
      <c r="B40" s="110" t="s">
        <v>29</v>
      </c>
      <c r="C40" s="81" t="s">
        <v>153</v>
      </c>
      <c r="D40" s="82" t="s">
        <v>72</v>
      </c>
      <c r="E40" s="82">
        <v>78937.09</v>
      </c>
      <c r="F40" s="82">
        <v>4947405.5461697029</v>
      </c>
      <c r="G40" s="61">
        <f t="shared" si="0"/>
        <v>2.1208196080473494E-3</v>
      </c>
    </row>
    <row r="41" spans="2:7">
      <c r="B41" s="101" t="s">
        <v>29</v>
      </c>
      <c r="C41" s="79" t="s">
        <v>154</v>
      </c>
      <c r="D41" s="80" t="s">
        <v>72</v>
      </c>
      <c r="E41" s="80">
        <v>55273.78</v>
      </c>
      <c r="F41" s="80">
        <v>3461827.1098724175</v>
      </c>
      <c r="G41" s="62">
        <f t="shared" si="0"/>
        <v>1.4839921138002198E-3</v>
      </c>
    </row>
    <row r="42" spans="2:7">
      <c r="B42" s="110" t="s">
        <v>29</v>
      </c>
      <c r="C42" s="81" t="s">
        <v>155</v>
      </c>
      <c r="D42" s="82" t="s">
        <v>72</v>
      </c>
      <c r="E42" s="82">
        <v>51728.34</v>
      </c>
      <c r="F42" s="82">
        <v>3209828.8888068735</v>
      </c>
      <c r="G42" s="61">
        <f t="shared" si="0"/>
        <v>1.3759672584611172E-3</v>
      </c>
    </row>
    <row r="43" spans="2:7">
      <c r="B43" s="101" t="s">
        <v>29</v>
      </c>
      <c r="C43" s="79" t="s">
        <v>156</v>
      </c>
      <c r="D43" s="80" t="s">
        <v>72</v>
      </c>
      <c r="E43" s="80">
        <v>48790.879999999997</v>
      </c>
      <c r="F43" s="80">
        <v>3023232.0029437165</v>
      </c>
      <c r="G43" s="62">
        <f t="shared" si="0"/>
        <v>1.2959781953762164E-3</v>
      </c>
    </row>
    <row r="44" spans="2:7">
      <c r="B44" s="110" t="s">
        <v>29</v>
      </c>
      <c r="C44" s="81" t="s">
        <v>157</v>
      </c>
      <c r="D44" s="82" t="s">
        <v>72</v>
      </c>
      <c r="E44" s="82">
        <v>129149.79</v>
      </c>
      <c r="F44" s="82">
        <v>7991091.3375996603</v>
      </c>
      <c r="G44" s="61">
        <f t="shared" si="0"/>
        <v>3.4255657920745177E-3</v>
      </c>
    </row>
    <row r="45" spans="2:7">
      <c r="B45" s="101" t="s">
        <v>29</v>
      </c>
      <c r="C45" s="79" t="s">
        <v>158</v>
      </c>
      <c r="D45" s="80" t="s">
        <v>72</v>
      </c>
      <c r="E45" s="80">
        <v>26996.26</v>
      </c>
      <c r="F45" s="80">
        <v>1666806.8089854112</v>
      </c>
      <c r="G45" s="62">
        <f t="shared" si="0"/>
        <v>7.145152202167656E-4</v>
      </c>
    </row>
    <row r="46" spans="2:7">
      <c r="B46" s="110" t="s">
        <v>29</v>
      </c>
      <c r="C46" s="81" t="s">
        <v>159</v>
      </c>
      <c r="D46" s="82" t="s">
        <v>72</v>
      </c>
      <c r="E46" s="82">
        <v>44351.81</v>
      </c>
      <c r="F46" s="82">
        <v>2736420.2927172096</v>
      </c>
      <c r="G46" s="61">
        <f t="shared" si="0"/>
        <v>1.1730297341697362E-3</v>
      </c>
    </row>
    <row r="47" spans="2:7">
      <c r="B47" s="101" t="s">
        <v>29</v>
      </c>
      <c r="C47" s="79" t="s">
        <v>160</v>
      </c>
      <c r="D47" s="80" t="s">
        <v>72</v>
      </c>
      <c r="E47" s="80">
        <v>66777.960000000006</v>
      </c>
      <c r="F47" s="80">
        <v>4117128.3554657986</v>
      </c>
      <c r="G47" s="62">
        <f t="shared" si="0"/>
        <v>1.7649021216543897E-3</v>
      </c>
    </row>
    <row r="48" spans="2:7">
      <c r="B48" s="110" t="s">
        <v>29</v>
      </c>
      <c r="C48" s="81" t="s">
        <v>161</v>
      </c>
      <c r="D48" s="82" t="s">
        <v>72</v>
      </c>
      <c r="E48" s="82">
        <v>371574.92</v>
      </c>
      <c r="F48" s="82">
        <v>23694731.120709859</v>
      </c>
      <c r="G48" s="61">
        <f t="shared" si="0"/>
        <v>1.015729353481375E-2</v>
      </c>
    </row>
    <row r="49" spans="2:7">
      <c r="B49" s="101" t="s">
        <v>29</v>
      </c>
      <c r="C49" s="79" t="s">
        <v>162</v>
      </c>
      <c r="D49" s="80" t="s">
        <v>75</v>
      </c>
      <c r="E49" s="80">
        <v>13110000</v>
      </c>
      <c r="F49" s="80">
        <v>13563090.866445269</v>
      </c>
      <c r="G49" s="62">
        <f t="shared" si="0"/>
        <v>5.8141320307883177E-3</v>
      </c>
    </row>
    <row r="50" spans="2:7">
      <c r="B50" s="110" t="s">
        <v>29</v>
      </c>
      <c r="C50" s="81" t="s">
        <v>163</v>
      </c>
      <c r="D50" s="82" t="s">
        <v>72</v>
      </c>
      <c r="E50" s="82">
        <v>81080.729758999994</v>
      </c>
      <c r="F50" s="82">
        <v>5510135.3092655092</v>
      </c>
      <c r="G50" s="61">
        <f t="shared" si="0"/>
        <v>2.3620467127324295E-3</v>
      </c>
    </row>
    <row r="51" spans="2:7">
      <c r="B51" s="101" t="s">
        <v>29</v>
      </c>
      <c r="C51" s="79" t="s">
        <v>164</v>
      </c>
      <c r="D51" s="80" t="s">
        <v>72</v>
      </c>
      <c r="E51" s="80">
        <v>26110.76</v>
      </c>
      <c r="F51" s="80">
        <v>1650718.3434231852</v>
      </c>
      <c r="G51" s="62">
        <f t="shared" si="0"/>
        <v>7.0761852801934106E-4</v>
      </c>
    </row>
    <row r="52" spans="2:7">
      <c r="B52" s="110" t="s">
        <v>29</v>
      </c>
      <c r="C52" s="81" t="s">
        <v>165</v>
      </c>
      <c r="D52" s="82" t="s">
        <v>75</v>
      </c>
      <c r="E52" s="82">
        <v>17390000</v>
      </c>
      <c r="F52" s="82">
        <v>17735240.709815614</v>
      </c>
      <c r="G52" s="61">
        <f t="shared" si="0"/>
        <v>7.6026203835133019E-3</v>
      </c>
    </row>
    <row r="53" spans="2:7">
      <c r="B53" s="101" t="s">
        <v>29</v>
      </c>
      <c r="C53" s="79" t="s">
        <v>166</v>
      </c>
      <c r="D53" s="80" t="s">
        <v>75</v>
      </c>
      <c r="E53" s="80">
        <v>9360000</v>
      </c>
      <c r="F53" s="80">
        <v>9449388.8167574741</v>
      </c>
      <c r="G53" s="62">
        <f t="shared" si="0"/>
        <v>4.0506986742087419E-3</v>
      </c>
    </row>
    <row r="54" spans="2:7">
      <c r="B54" s="110" t="s">
        <v>29</v>
      </c>
      <c r="C54" s="81" t="s">
        <v>167</v>
      </c>
      <c r="D54" s="82" t="s">
        <v>72</v>
      </c>
      <c r="E54" s="82">
        <v>49434.91</v>
      </c>
      <c r="F54" s="82">
        <v>3054817.0455525406</v>
      </c>
      <c r="G54" s="61">
        <f t="shared" si="0"/>
        <v>1.3095178530939198E-3</v>
      </c>
    </row>
    <row r="55" spans="2:7">
      <c r="B55" s="101" t="s">
        <v>29</v>
      </c>
      <c r="C55" s="79" t="s">
        <v>168</v>
      </c>
      <c r="D55" s="80" t="s">
        <v>72</v>
      </c>
      <c r="E55" s="80">
        <v>150906.57999999999</v>
      </c>
      <c r="F55" s="80">
        <v>9681811.4207074735</v>
      </c>
      <c r="G55" s="62">
        <f t="shared" si="0"/>
        <v>4.1503319893292714E-3</v>
      </c>
    </row>
    <row r="56" spans="2:7">
      <c r="B56" s="110" t="s">
        <v>29</v>
      </c>
      <c r="C56" s="81" t="s">
        <v>169</v>
      </c>
      <c r="D56" s="82" t="s">
        <v>75</v>
      </c>
      <c r="E56" s="82">
        <v>24520000</v>
      </c>
      <c r="F56" s="82">
        <v>26362123.780821919</v>
      </c>
      <c r="G56" s="61">
        <f t="shared" si="0"/>
        <v>1.1300732980627315E-2</v>
      </c>
    </row>
    <row r="57" spans="2:7">
      <c r="B57" s="101" t="s">
        <v>29</v>
      </c>
      <c r="C57" s="79" t="s">
        <v>170</v>
      </c>
      <c r="D57" s="80" t="s">
        <v>75</v>
      </c>
      <c r="E57" s="80">
        <v>12650000</v>
      </c>
      <c r="F57" s="80">
        <v>12904317.273732506</v>
      </c>
      <c r="G57" s="62">
        <f t="shared" si="0"/>
        <v>5.5317335211753959E-3</v>
      </c>
    </row>
    <row r="58" spans="2:7">
      <c r="B58" s="110" t="s">
        <v>29</v>
      </c>
      <c r="C58" s="81" t="s">
        <v>171</v>
      </c>
      <c r="D58" s="82" t="s">
        <v>72</v>
      </c>
      <c r="E58" s="82">
        <v>112856.17</v>
      </c>
      <c r="F58" s="82">
        <v>7010394.238311423</v>
      </c>
      <c r="G58" s="61">
        <f t="shared" si="0"/>
        <v>3.0051673391245869E-3</v>
      </c>
    </row>
    <row r="59" spans="2:7">
      <c r="B59" s="101" t="s">
        <v>29</v>
      </c>
      <c r="C59" s="79" t="s">
        <v>172</v>
      </c>
      <c r="D59" s="80" t="s">
        <v>75</v>
      </c>
      <c r="E59" s="80">
        <v>16490000</v>
      </c>
      <c r="F59" s="80">
        <v>16634253.616438355</v>
      </c>
      <c r="G59" s="62">
        <f t="shared" si="0"/>
        <v>7.1306568474637242E-3</v>
      </c>
    </row>
    <row r="60" spans="2:7">
      <c r="B60" s="110" t="s">
        <v>29</v>
      </c>
      <c r="C60" s="81" t="s">
        <v>173</v>
      </c>
      <c r="D60" s="82" t="s">
        <v>75</v>
      </c>
      <c r="E60" s="82">
        <v>66120000</v>
      </c>
      <c r="F60" s="82">
        <v>38091018.71749454</v>
      </c>
      <c r="G60" s="61">
        <f t="shared" si="0"/>
        <v>1.6328594580063159E-2</v>
      </c>
    </row>
    <row r="61" spans="2:7">
      <c r="B61" s="101" t="s">
        <v>29</v>
      </c>
      <c r="C61" s="79" t="s">
        <v>174</v>
      </c>
      <c r="D61" s="80" t="s">
        <v>72</v>
      </c>
      <c r="E61" s="80">
        <v>113561.41</v>
      </c>
      <c r="F61" s="80">
        <v>6996587.1053272616</v>
      </c>
      <c r="G61" s="62">
        <f t="shared" si="0"/>
        <v>2.9992485928058425E-3</v>
      </c>
    </row>
    <row r="62" spans="2:7">
      <c r="B62" s="110" t="s">
        <v>29</v>
      </c>
      <c r="C62" s="81" t="s">
        <v>175</v>
      </c>
      <c r="D62" s="82" t="s">
        <v>75</v>
      </c>
      <c r="E62" s="82">
        <v>10110000</v>
      </c>
      <c r="F62" s="82">
        <v>10292021.547945205</v>
      </c>
      <c r="G62" s="61">
        <f t="shared" si="0"/>
        <v>4.4119126482822825E-3</v>
      </c>
    </row>
    <row r="63" spans="2:7">
      <c r="B63" s="101" t="s">
        <v>29</v>
      </c>
      <c r="C63" s="79" t="s">
        <v>176</v>
      </c>
      <c r="D63" s="80" t="s">
        <v>75</v>
      </c>
      <c r="E63" s="80">
        <v>8490000</v>
      </c>
      <c r="F63" s="80">
        <v>8626931.9871556051</v>
      </c>
      <c r="G63" s="62">
        <f t="shared" si="0"/>
        <v>3.6981335661507358E-3</v>
      </c>
    </row>
    <row r="64" spans="2:7">
      <c r="B64" s="110" t="s">
        <v>29</v>
      </c>
      <c r="C64" s="81" t="s">
        <v>177</v>
      </c>
      <c r="D64" s="82" t="s">
        <v>75</v>
      </c>
      <c r="E64" s="82">
        <v>19910000</v>
      </c>
      <c r="F64" s="82">
        <v>19997725.573917244</v>
      </c>
      <c r="G64" s="61">
        <f t="shared" si="0"/>
        <v>8.5724867544664483E-3</v>
      </c>
    </row>
    <row r="65" spans="2:7">
      <c r="B65" s="101" t="s">
        <v>29</v>
      </c>
      <c r="C65" s="79" t="s">
        <v>178</v>
      </c>
      <c r="D65" s="80" t="s">
        <v>72</v>
      </c>
      <c r="E65" s="80">
        <v>373612.72970000003</v>
      </c>
      <c r="F65" s="80">
        <v>23014089.590808656</v>
      </c>
      <c r="G65" s="62">
        <f t="shared" si="0"/>
        <v>9.8655208290602484E-3</v>
      </c>
    </row>
    <row r="66" spans="2:7">
      <c r="B66" s="110" t="s">
        <v>29</v>
      </c>
      <c r="C66" s="81" t="s">
        <v>179</v>
      </c>
      <c r="D66" s="82" t="s">
        <v>75</v>
      </c>
      <c r="E66" s="82">
        <v>52500000</v>
      </c>
      <c r="F66" s="82">
        <v>53563090.111890219</v>
      </c>
      <c r="G66" s="61">
        <f t="shared" si="0"/>
        <v>2.2961055186763803E-2</v>
      </c>
    </row>
    <row r="67" spans="2:7">
      <c r="B67" s="101" t="s">
        <v>29</v>
      </c>
      <c r="C67" s="79" t="s">
        <v>180</v>
      </c>
      <c r="D67" s="80" t="s">
        <v>75</v>
      </c>
      <c r="E67" s="80">
        <v>10200000</v>
      </c>
      <c r="F67" s="80">
        <v>10411808.164189141</v>
      </c>
      <c r="G67" s="62">
        <f t="shared" si="0"/>
        <v>4.4632619468471567E-3</v>
      </c>
    </row>
    <row r="68" spans="2:7">
      <c r="B68" s="110" t="s">
        <v>29</v>
      </c>
      <c r="C68" s="81" t="s">
        <v>181</v>
      </c>
      <c r="D68" s="82" t="s">
        <v>75</v>
      </c>
      <c r="E68" s="82">
        <v>18620000</v>
      </c>
      <c r="F68" s="82">
        <v>18952863.335726418</v>
      </c>
      <c r="G68" s="61">
        <f t="shared" si="0"/>
        <v>8.1245824333462703E-3</v>
      </c>
    </row>
    <row r="69" spans="2:7">
      <c r="B69" s="101" t="s">
        <v>29</v>
      </c>
      <c r="C69" s="79" t="s">
        <v>182</v>
      </c>
      <c r="D69" s="80" t="s">
        <v>72</v>
      </c>
      <c r="E69" s="80">
        <v>323297.90000000002</v>
      </c>
      <c r="F69" s="80">
        <v>20194361.268402908</v>
      </c>
      <c r="G69" s="62">
        <f t="shared" si="0"/>
        <v>8.65677918463322E-3</v>
      </c>
    </row>
    <row r="70" spans="2:7">
      <c r="B70" s="110" t="s">
        <v>29</v>
      </c>
      <c r="C70" s="81" t="s">
        <v>183</v>
      </c>
      <c r="D70" s="82" t="s">
        <v>75</v>
      </c>
      <c r="E70" s="82">
        <v>9200000</v>
      </c>
      <c r="F70" s="82">
        <v>9324687.3138914108</v>
      </c>
      <c r="G70" s="61">
        <f t="shared" ref="G70:G127" si="1">F70/$F$183</f>
        <v>3.997242496023375E-3</v>
      </c>
    </row>
    <row r="71" spans="2:7">
      <c r="B71" s="101" t="s">
        <v>29</v>
      </c>
      <c r="C71" s="79" t="s">
        <v>184</v>
      </c>
      <c r="D71" s="80" t="s">
        <v>72</v>
      </c>
      <c r="E71" s="80">
        <v>318819.25</v>
      </c>
      <c r="F71" s="80">
        <v>19840053.892328374</v>
      </c>
      <c r="G71" s="62">
        <f t="shared" si="1"/>
        <v>8.5048971479895017E-3</v>
      </c>
    </row>
    <row r="72" spans="2:7">
      <c r="B72" s="110" t="s">
        <v>29</v>
      </c>
      <c r="C72" s="81" t="s">
        <v>185</v>
      </c>
      <c r="D72" s="82" t="s">
        <v>75</v>
      </c>
      <c r="E72" s="82">
        <v>39750000</v>
      </c>
      <c r="F72" s="82">
        <v>40160279.866214544</v>
      </c>
      <c r="G72" s="61">
        <f t="shared" si="1"/>
        <v>1.7215631144464793E-2</v>
      </c>
    </row>
    <row r="73" spans="2:7">
      <c r="B73" s="101" t="s">
        <v>29</v>
      </c>
      <c r="C73" s="79" t="s">
        <v>186</v>
      </c>
      <c r="D73" s="80" t="s">
        <v>75</v>
      </c>
      <c r="E73" s="80">
        <v>3040000</v>
      </c>
      <c r="F73" s="80">
        <v>3062307.339927326</v>
      </c>
      <c r="G73" s="62">
        <f t="shared" si="1"/>
        <v>1.3127287407059915E-3</v>
      </c>
    </row>
    <row r="74" spans="2:7">
      <c r="B74" s="110" t="s">
        <v>29</v>
      </c>
      <c r="C74" s="81" t="s">
        <v>187</v>
      </c>
      <c r="D74" s="82" t="s">
        <v>75</v>
      </c>
      <c r="E74" s="82">
        <v>2000000</v>
      </c>
      <c r="F74" s="82">
        <v>2010868.3811123348</v>
      </c>
      <c r="G74" s="61">
        <f t="shared" si="1"/>
        <v>8.6200515645360951E-4</v>
      </c>
    </row>
    <row r="75" spans="2:7">
      <c r="B75" s="101" t="s">
        <v>29</v>
      </c>
      <c r="C75" s="79" t="s">
        <v>188</v>
      </c>
      <c r="D75" s="80" t="s">
        <v>72</v>
      </c>
      <c r="E75" s="80">
        <v>398570.4</v>
      </c>
      <c r="F75" s="80">
        <v>24576584.694917895</v>
      </c>
      <c r="G75" s="62">
        <f t="shared" si="1"/>
        <v>1.0535320428738991E-2</v>
      </c>
    </row>
    <row r="76" spans="2:7">
      <c r="B76" s="110" t="s">
        <v>29</v>
      </c>
      <c r="C76" s="81" t="s">
        <v>189</v>
      </c>
      <c r="D76" s="82" t="s">
        <v>75</v>
      </c>
      <c r="E76" s="82">
        <v>33500000</v>
      </c>
      <c r="F76" s="82">
        <v>34344652.821901664</v>
      </c>
      <c r="G76" s="61">
        <f t="shared" si="1"/>
        <v>1.4722628346620952E-2</v>
      </c>
    </row>
    <row r="77" spans="2:7">
      <c r="B77" s="101" t="s">
        <v>29</v>
      </c>
      <c r="C77" s="79" t="s">
        <v>190</v>
      </c>
      <c r="D77" s="80" t="s">
        <v>75</v>
      </c>
      <c r="E77" s="80">
        <v>3070000</v>
      </c>
      <c r="F77" s="80">
        <v>3144205.8634174559</v>
      </c>
      <c r="G77" s="62">
        <f t="shared" si="1"/>
        <v>1.3478364335900866E-3</v>
      </c>
    </row>
    <row r="78" spans="2:7">
      <c r="B78" s="110" t="s">
        <v>29</v>
      </c>
      <c r="C78" s="81" t="s">
        <v>191</v>
      </c>
      <c r="D78" s="82" t="s">
        <v>75</v>
      </c>
      <c r="E78" s="82">
        <v>11590000</v>
      </c>
      <c r="F78" s="82">
        <v>11820625.013500715</v>
      </c>
      <c r="G78" s="61">
        <f t="shared" si="1"/>
        <v>5.0671838146391897E-3</v>
      </c>
    </row>
    <row r="79" spans="2:7">
      <c r="B79" s="101" t="s">
        <v>29</v>
      </c>
      <c r="C79" s="79" t="s">
        <v>192</v>
      </c>
      <c r="D79" s="80" t="s">
        <v>75</v>
      </c>
      <c r="E79" s="80">
        <v>5250000</v>
      </c>
      <c r="F79" s="80">
        <v>5348236.2291671457</v>
      </c>
      <c r="G79" s="62">
        <f t="shared" si="1"/>
        <v>2.2926449342864992E-3</v>
      </c>
    </row>
    <row r="80" spans="2:7">
      <c r="B80" s="110" t="s">
        <v>29</v>
      </c>
      <c r="C80" s="81" t="s">
        <v>193</v>
      </c>
      <c r="D80" s="82" t="s">
        <v>75</v>
      </c>
      <c r="E80" s="82">
        <v>700000</v>
      </c>
      <c r="F80" s="82">
        <v>712020.04297477379</v>
      </c>
      <c r="G80" s="61">
        <f t="shared" si="1"/>
        <v>3.052238298177748E-4</v>
      </c>
    </row>
    <row r="81" spans="2:7">
      <c r="B81" s="101" t="s">
        <v>29</v>
      </c>
      <c r="C81" s="79" t="s">
        <v>194</v>
      </c>
      <c r="D81" s="80" t="s">
        <v>72</v>
      </c>
      <c r="E81" s="80">
        <v>159362.54999999999</v>
      </c>
      <c r="F81" s="80">
        <v>9945502.0575515386</v>
      </c>
      <c r="G81" s="62">
        <f t="shared" si="1"/>
        <v>4.2633690686344743E-3</v>
      </c>
    </row>
    <row r="82" spans="2:7">
      <c r="B82" s="110" t="s">
        <v>29</v>
      </c>
      <c r="C82" s="81" t="s">
        <v>195</v>
      </c>
      <c r="D82" s="82" t="s">
        <v>75</v>
      </c>
      <c r="E82" s="82">
        <v>11300000</v>
      </c>
      <c r="F82" s="82">
        <v>11447553.382598748</v>
      </c>
      <c r="G82" s="61">
        <f t="shared" si="1"/>
        <v>4.9072580469536088E-3</v>
      </c>
    </row>
    <row r="83" spans="2:7">
      <c r="B83" s="101" t="s">
        <v>29</v>
      </c>
      <c r="C83" s="79" t="s">
        <v>196</v>
      </c>
      <c r="D83" s="80" t="s">
        <v>75</v>
      </c>
      <c r="E83" s="80">
        <v>3050000</v>
      </c>
      <c r="F83" s="80">
        <v>3079304.9518548255</v>
      </c>
      <c r="G83" s="62">
        <f t="shared" si="1"/>
        <v>1.3200151594823398E-3</v>
      </c>
    </row>
    <row r="84" spans="2:7">
      <c r="B84" s="110" t="s">
        <v>29</v>
      </c>
      <c r="C84" s="81" t="s">
        <v>197</v>
      </c>
      <c r="D84" s="82" t="s">
        <v>75</v>
      </c>
      <c r="E84" s="82">
        <v>4700000</v>
      </c>
      <c r="F84" s="82">
        <v>4702590.3431706317</v>
      </c>
      <c r="G84" s="61">
        <f t="shared" si="1"/>
        <v>2.0158739192366764E-3</v>
      </c>
    </row>
    <row r="85" spans="2:7">
      <c r="B85" s="101" t="s">
        <v>29</v>
      </c>
      <c r="C85" s="79" t="s">
        <v>198</v>
      </c>
      <c r="D85" s="80" t="s">
        <v>72</v>
      </c>
      <c r="E85" s="80">
        <v>81298.17</v>
      </c>
      <c r="F85" s="80">
        <v>5002110.4902683571</v>
      </c>
      <c r="G85" s="62">
        <f t="shared" si="1"/>
        <v>2.1442701453075062E-3</v>
      </c>
    </row>
    <row r="86" spans="2:7">
      <c r="B86" s="110" t="s">
        <v>29</v>
      </c>
      <c r="C86" s="81" t="s">
        <v>199</v>
      </c>
      <c r="D86" s="82" t="s">
        <v>75</v>
      </c>
      <c r="E86" s="82">
        <v>16100000</v>
      </c>
      <c r="F86" s="82">
        <v>16944349.725940309</v>
      </c>
      <c r="G86" s="61">
        <f t="shared" si="1"/>
        <v>7.2635867039862207E-3</v>
      </c>
    </row>
    <row r="87" spans="2:7">
      <c r="B87" s="101" t="s">
        <v>29</v>
      </c>
      <c r="C87" s="79" t="s">
        <v>200</v>
      </c>
      <c r="D87" s="80" t="s">
        <v>75</v>
      </c>
      <c r="E87" s="80">
        <v>3000000</v>
      </c>
      <c r="F87" s="80">
        <v>3149951.9680610802</v>
      </c>
      <c r="G87" s="62">
        <f t="shared" si="1"/>
        <v>1.3502996340058126E-3</v>
      </c>
    </row>
    <row r="88" spans="2:7">
      <c r="B88" s="110" t="s">
        <v>29</v>
      </c>
      <c r="C88" s="81" t="s">
        <v>201</v>
      </c>
      <c r="D88" s="82" t="s">
        <v>75</v>
      </c>
      <c r="E88" s="82">
        <v>2350000</v>
      </c>
      <c r="F88" s="82">
        <v>2465191.9967075656</v>
      </c>
      <c r="G88" s="61">
        <f t="shared" si="1"/>
        <v>1.0567614632413776E-3</v>
      </c>
    </row>
    <row r="89" spans="2:7">
      <c r="B89" s="101" t="s">
        <v>29</v>
      </c>
      <c r="C89" s="79" t="s">
        <v>202</v>
      </c>
      <c r="D89" s="80" t="s">
        <v>75</v>
      </c>
      <c r="E89" s="80">
        <v>4400000</v>
      </c>
      <c r="F89" s="80">
        <v>4596170.4819752891</v>
      </c>
      <c r="G89" s="62">
        <f t="shared" si="1"/>
        <v>1.9702545888214663E-3</v>
      </c>
    </row>
    <row r="90" spans="2:7">
      <c r="B90" s="110" t="s">
        <v>29</v>
      </c>
      <c r="C90" s="81" t="s">
        <v>203</v>
      </c>
      <c r="D90" s="82" t="s">
        <v>75</v>
      </c>
      <c r="E90" s="82">
        <v>6750000</v>
      </c>
      <c r="F90" s="82">
        <v>7004643.4033266343</v>
      </c>
      <c r="G90" s="61">
        <f t="shared" si="1"/>
        <v>3.0027021109389112E-3</v>
      </c>
    </row>
    <row r="91" spans="2:7">
      <c r="B91" s="101" t="s">
        <v>29</v>
      </c>
      <c r="C91" s="79" t="s">
        <v>204</v>
      </c>
      <c r="D91" s="80" t="s">
        <v>75</v>
      </c>
      <c r="E91" s="80">
        <v>7000000</v>
      </c>
      <c r="F91" s="80">
        <v>7224292.5871119797</v>
      </c>
      <c r="G91" s="62">
        <f t="shared" si="1"/>
        <v>3.0968598046060918E-3</v>
      </c>
    </row>
    <row r="92" spans="2:7">
      <c r="B92" s="110" t="s">
        <v>29</v>
      </c>
      <c r="C92" s="81" t="s">
        <v>205</v>
      </c>
      <c r="D92" s="82" t="s">
        <v>75</v>
      </c>
      <c r="E92" s="82">
        <v>9600000</v>
      </c>
      <c r="F92" s="82">
        <v>9875125.5804480817</v>
      </c>
      <c r="G92" s="61">
        <f t="shared" si="1"/>
        <v>4.2332005669433485E-3</v>
      </c>
    </row>
    <row r="93" spans="2:7">
      <c r="B93" s="101" t="s">
        <v>29</v>
      </c>
      <c r="C93" s="79" t="s">
        <v>206</v>
      </c>
      <c r="D93" s="80" t="s">
        <v>75</v>
      </c>
      <c r="E93" s="80">
        <v>1650000</v>
      </c>
      <c r="F93" s="80">
        <v>1695348.4146314699</v>
      </c>
      <c r="G93" s="62">
        <f t="shared" si="1"/>
        <v>7.2675023841659362E-4</v>
      </c>
    </row>
    <row r="94" spans="2:7">
      <c r="B94" s="110" t="s">
        <v>29</v>
      </c>
      <c r="C94" s="81" t="s">
        <v>207</v>
      </c>
      <c r="D94" s="82" t="s">
        <v>75</v>
      </c>
      <c r="E94" s="82">
        <v>8700000</v>
      </c>
      <c r="F94" s="82">
        <v>8917235.7924145497</v>
      </c>
      <c r="G94" s="61">
        <f t="shared" si="1"/>
        <v>3.8225789945148187E-3</v>
      </c>
    </row>
    <row r="95" spans="2:7">
      <c r="B95" s="101" t="s">
        <v>29</v>
      </c>
      <c r="C95" s="79" t="s">
        <v>208</v>
      </c>
      <c r="D95" s="80" t="s">
        <v>75</v>
      </c>
      <c r="E95" s="80">
        <v>16000000</v>
      </c>
      <c r="F95" s="80">
        <v>16308704.327486157</v>
      </c>
      <c r="G95" s="62">
        <f t="shared" si="1"/>
        <v>6.9911026288025455E-3</v>
      </c>
    </row>
    <row r="96" spans="2:7">
      <c r="B96" s="110" t="s">
        <v>29</v>
      </c>
      <c r="C96" s="81" t="s">
        <v>209</v>
      </c>
      <c r="D96" s="82" t="s">
        <v>75</v>
      </c>
      <c r="E96" s="82">
        <v>18700000</v>
      </c>
      <c r="F96" s="82">
        <v>19017230.668094594</v>
      </c>
      <c r="G96" s="61">
        <f t="shared" si="1"/>
        <v>8.1521749764135801E-3</v>
      </c>
    </row>
    <row r="97" spans="2:7">
      <c r="B97" s="101" t="s">
        <v>29</v>
      </c>
      <c r="C97" s="79" t="s">
        <v>210</v>
      </c>
      <c r="D97" s="80" t="s">
        <v>75</v>
      </c>
      <c r="E97" s="80">
        <v>16950000</v>
      </c>
      <c r="F97" s="80">
        <v>17080646.175700504</v>
      </c>
      <c r="G97" s="62">
        <f t="shared" si="1"/>
        <v>7.3220133238501312E-3</v>
      </c>
    </row>
    <row r="98" spans="2:7">
      <c r="B98" s="110" t="s">
        <v>29</v>
      </c>
      <c r="C98" s="81" t="s">
        <v>211</v>
      </c>
      <c r="D98" s="82" t="s">
        <v>75</v>
      </c>
      <c r="E98" s="82">
        <v>3000000</v>
      </c>
      <c r="F98" s="82">
        <v>3009330.4205515524</v>
      </c>
      <c r="G98" s="61">
        <f t="shared" si="1"/>
        <v>1.2900189611381797E-3</v>
      </c>
    </row>
    <row r="99" spans="2:7">
      <c r="B99" s="101" t="s">
        <v>29</v>
      </c>
      <c r="C99" s="79" t="s">
        <v>212</v>
      </c>
      <c r="D99" s="80" t="s">
        <v>72</v>
      </c>
      <c r="E99" s="80">
        <v>48797.63</v>
      </c>
      <c r="F99" s="80">
        <v>3002387.7694982155</v>
      </c>
      <c r="G99" s="62">
        <f t="shared" si="1"/>
        <v>1.2870428334792803E-3</v>
      </c>
    </row>
    <row r="100" spans="2:7">
      <c r="B100" s="110" t="s">
        <v>29</v>
      </c>
      <c r="C100" s="81" t="s">
        <v>496</v>
      </c>
      <c r="D100" s="82" t="s">
        <v>75</v>
      </c>
      <c r="E100" s="82">
        <v>59000000</v>
      </c>
      <c r="F100" s="82">
        <v>62445144.571045361</v>
      </c>
      <c r="G100" s="61">
        <f t="shared" si="1"/>
        <v>2.6768552890546037E-2</v>
      </c>
    </row>
    <row r="101" spans="2:7">
      <c r="B101" s="101" t="s">
        <v>29</v>
      </c>
      <c r="C101" s="79" t="s">
        <v>497</v>
      </c>
      <c r="D101" s="80" t="s">
        <v>75</v>
      </c>
      <c r="E101" s="80">
        <v>33200000</v>
      </c>
      <c r="F101" s="80">
        <v>34955095.218674615</v>
      </c>
      <c r="G101" s="62">
        <f t="shared" si="1"/>
        <v>1.4984308573272638E-2</v>
      </c>
    </row>
    <row r="102" spans="2:7">
      <c r="B102" s="110" t="s">
        <v>29</v>
      </c>
      <c r="C102" s="81" t="s">
        <v>498</v>
      </c>
      <c r="D102" s="82" t="s">
        <v>75</v>
      </c>
      <c r="E102" s="82">
        <v>23000000</v>
      </c>
      <c r="F102" s="82">
        <v>24054244.620413497</v>
      </c>
      <c r="G102" s="61">
        <f t="shared" si="1"/>
        <v>1.0311407296544785E-2</v>
      </c>
    </row>
    <row r="103" spans="2:7">
      <c r="B103" s="101" t="s">
        <v>29</v>
      </c>
      <c r="C103" s="79" t="s">
        <v>499</v>
      </c>
      <c r="D103" s="80" t="s">
        <v>72</v>
      </c>
      <c r="E103" s="80">
        <v>16261.48</v>
      </c>
      <c r="F103" s="80">
        <v>1038464.2839298079</v>
      </c>
      <c r="G103" s="62">
        <f t="shared" si="1"/>
        <v>4.451616903167132E-4</v>
      </c>
    </row>
    <row r="104" spans="2:7" s="161" customFormat="1">
      <c r="B104" s="110" t="s">
        <v>29</v>
      </c>
      <c r="C104" s="81" t="s">
        <v>525</v>
      </c>
      <c r="D104" s="82" t="s">
        <v>75</v>
      </c>
      <c r="E104" s="82">
        <v>23000000</v>
      </c>
      <c r="F104" s="82">
        <v>24779751.591162171</v>
      </c>
      <c r="G104" s="61">
        <f t="shared" si="1"/>
        <v>1.0622412609325354E-2</v>
      </c>
    </row>
    <row r="105" spans="2:7">
      <c r="B105" s="101" t="s">
        <v>29</v>
      </c>
      <c r="C105" s="79" t="s">
        <v>500</v>
      </c>
      <c r="D105" s="80" t="s">
        <v>75</v>
      </c>
      <c r="E105" s="80">
        <v>1410000</v>
      </c>
      <c r="F105" s="80">
        <v>1454753.0631164315</v>
      </c>
      <c r="G105" s="62">
        <f t="shared" si="1"/>
        <v>6.2361348636820284E-4</v>
      </c>
    </row>
    <row r="106" spans="2:7">
      <c r="B106" s="110" t="s">
        <v>29</v>
      </c>
      <c r="C106" s="81" t="s">
        <v>501</v>
      </c>
      <c r="D106" s="82" t="s">
        <v>75</v>
      </c>
      <c r="E106" s="82">
        <v>20500000</v>
      </c>
      <c r="F106" s="82">
        <v>20756938.24434958</v>
      </c>
      <c r="G106" s="61">
        <f t="shared" si="1"/>
        <v>8.8979407935794296E-3</v>
      </c>
    </row>
    <row r="107" spans="2:7">
      <c r="B107" s="101" t="s">
        <v>29</v>
      </c>
      <c r="C107" s="79" t="s">
        <v>528</v>
      </c>
      <c r="D107" s="80" t="s">
        <v>75</v>
      </c>
      <c r="E107" s="80">
        <v>45450000</v>
      </c>
      <c r="F107" s="80">
        <v>46024484.677712291</v>
      </c>
      <c r="G107" s="62">
        <f t="shared" si="1"/>
        <v>1.972945792372665E-2</v>
      </c>
    </row>
    <row r="108" spans="2:7">
      <c r="B108" s="110" t="s">
        <v>29</v>
      </c>
      <c r="C108" s="81" t="s">
        <v>780</v>
      </c>
      <c r="D108" s="82" t="s">
        <v>75</v>
      </c>
      <c r="E108" s="82">
        <v>51640000</v>
      </c>
      <c r="F108" s="82">
        <v>54459459.851304844</v>
      </c>
      <c r="G108" s="61">
        <f t="shared" si="1"/>
        <v>2.3345304770039349E-2</v>
      </c>
    </row>
    <row r="109" spans="2:7">
      <c r="B109" s="101" t="s">
        <v>29</v>
      </c>
      <c r="C109" s="79" t="s">
        <v>796</v>
      </c>
      <c r="D109" s="80" t="s">
        <v>75</v>
      </c>
      <c r="E109" s="80">
        <v>22000000</v>
      </c>
      <c r="F109" s="80">
        <v>23010843.069812801</v>
      </c>
      <c r="G109" s="62">
        <f t="shared" si="1"/>
        <v>9.8641291328829903E-3</v>
      </c>
    </row>
    <row r="110" spans="2:7">
      <c r="B110" s="110" t="s">
        <v>29</v>
      </c>
      <c r="C110" s="81" t="s">
        <v>779</v>
      </c>
      <c r="D110" s="82" t="s">
        <v>75</v>
      </c>
      <c r="E110" s="82">
        <v>12400000</v>
      </c>
      <c r="F110" s="82">
        <v>12920322.217106296</v>
      </c>
      <c r="G110" s="61">
        <f t="shared" si="1"/>
        <v>5.5385944096584721E-3</v>
      </c>
    </row>
    <row r="111" spans="2:7">
      <c r="B111" s="101" t="s">
        <v>29</v>
      </c>
      <c r="C111" s="79" t="s">
        <v>797</v>
      </c>
      <c r="D111" s="80" t="s">
        <v>75</v>
      </c>
      <c r="E111" s="80">
        <v>24800000</v>
      </c>
      <c r="F111" s="80">
        <v>25473950.15742195</v>
      </c>
      <c r="G111" s="62">
        <f t="shared" si="1"/>
        <v>1.0919996851705065E-2</v>
      </c>
    </row>
    <row r="112" spans="2:7">
      <c r="B112" s="110" t="s">
        <v>29</v>
      </c>
      <c r="C112" s="81" t="s">
        <v>798</v>
      </c>
      <c r="D112" s="82" t="s">
        <v>75</v>
      </c>
      <c r="E112" s="82">
        <v>22000000</v>
      </c>
      <c r="F112" s="82">
        <v>22533356.391180538</v>
      </c>
      <c r="G112" s="61">
        <f t="shared" si="1"/>
        <v>9.6594434443590914E-3</v>
      </c>
    </row>
    <row r="113" spans="2:7">
      <c r="B113" s="101" t="s">
        <v>29</v>
      </c>
      <c r="C113" s="79" t="s">
        <v>799</v>
      </c>
      <c r="D113" s="80" t="s">
        <v>75</v>
      </c>
      <c r="E113" s="80">
        <v>5700000</v>
      </c>
      <c r="F113" s="80">
        <v>5821523.4522810597</v>
      </c>
      <c r="G113" s="62">
        <f t="shared" si="1"/>
        <v>2.4955304292496889E-3</v>
      </c>
    </row>
    <row r="114" spans="2:7">
      <c r="B114" s="110" t="s">
        <v>29</v>
      </c>
      <c r="C114" s="81" t="s">
        <v>800</v>
      </c>
      <c r="D114" s="82" t="s">
        <v>75</v>
      </c>
      <c r="E114" s="82">
        <v>19550000</v>
      </c>
      <c r="F114" s="82">
        <v>19909812.011538848</v>
      </c>
      <c r="G114" s="61">
        <f t="shared" si="1"/>
        <v>8.5348005762937804E-3</v>
      </c>
    </row>
    <row r="115" spans="2:7">
      <c r="B115" s="101" t="s">
        <v>29</v>
      </c>
      <c r="C115" s="79" t="s">
        <v>783</v>
      </c>
      <c r="D115" s="80" t="s">
        <v>75</v>
      </c>
      <c r="E115" s="80">
        <v>19200000</v>
      </c>
      <c r="F115" s="80">
        <v>19478988.588680256</v>
      </c>
      <c r="G115" s="62">
        <f t="shared" si="1"/>
        <v>8.3501181696711904E-3</v>
      </c>
    </row>
    <row r="116" spans="2:7">
      <c r="B116" s="110" t="s">
        <v>29</v>
      </c>
      <c r="C116" s="81" t="s">
        <v>801</v>
      </c>
      <c r="D116" s="82" t="s">
        <v>75</v>
      </c>
      <c r="E116" s="82">
        <v>13000000</v>
      </c>
      <c r="F116" s="82">
        <v>13151252.545626201</v>
      </c>
      <c r="G116" s="61">
        <f t="shared" si="1"/>
        <v>5.6375880264637494E-3</v>
      </c>
    </row>
    <row r="117" spans="2:7">
      <c r="B117" s="101" t="s">
        <v>29</v>
      </c>
      <c r="C117" s="79" t="s">
        <v>802</v>
      </c>
      <c r="D117" s="80" t="s">
        <v>75</v>
      </c>
      <c r="E117" s="80">
        <v>20600000</v>
      </c>
      <c r="F117" s="80">
        <v>20740631.267917626</v>
      </c>
      <c r="G117" s="62">
        <f t="shared" si="1"/>
        <v>8.8909504316529372E-3</v>
      </c>
    </row>
    <row r="118" spans="2:7">
      <c r="B118" s="110" t="s">
        <v>29</v>
      </c>
      <c r="C118" s="81" t="s">
        <v>213</v>
      </c>
      <c r="D118" s="82" t="s">
        <v>72</v>
      </c>
      <c r="E118" s="82">
        <v>71876.7</v>
      </c>
      <c r="F118" s="82">
        <v>4566231.7512155054</v>
      </c>
      <c r="G118" s="61">
        <f t="shared" si="1"/>
        <v>1.9574206606862324E-3</v>
      </c>
    </row>
    <row r="119" spans="2:7">
      <c r="B119" s="101" t="s">
        <v>29</v>
      </c>
      <c r="C119" s="79" t="s">
        <v>214</v>
      </c>
      <c r="D119" s="80" t="s">
        <v>72</v>
      </c>
      <c r="E119" s="80">
        <v>141337.57999999999</v>
      </c>
      <c r="F119" s="80">
        <v>8872164.4365705792</v>
      </c>
      <c r="G119" s="62">
        <f t="shared" si="1"/>
        <v>3.8032581172705473E-3</v>
      </c>
    </row>
    <row r="120" spans="2:7">
      <c r="B120" s="110" t="s">
        <v>29</v>
      </c>
      <c r="C120" s="81" t="s">
        <v>215</v>
      </c>
      <c r="D120" s="82" t="s">
        <v>72</v>
      </c>
      <c r="E120" s="82">
        <v>126378.66</v>
      </c>
      <c r="F120" s="82">
        <v>7843262.4393731309</v>
      </c>
      <c r="G120" s="61">
        <f t="shared" si="1"/>
        <v>3.3621955219260385E-3</v>
      </c>
    </row>
    <row r="121" spans="2:7">
      <c r="B121" s="101" t="s">
        <v>29</v>
      </c>
      <c r="C121" s="79" t="s">
        <v>216</v>
      </c>
      <c r="D121" s="80" t="s">
        <v>72</v>
      </c>
      <c r="E121" s="80">
        <v>151955.18</v>
      </c>
      <c r="F121" s="80">
        <v>9972331.1369669866</v>
      </c>
      <c r="G121" s="62">
        <f t="shared" si="1"/>
        <v>4.2748699729284823E-3</v>
      </c>
    </row>
    <row r="122" spans="2:7">
      <c r="B122" s="110" t="s">
        <v>29</v>
      </c>
      <c r="C122" s="81" t="s">
        <v>217</v>
      </c>
      <c r="D122" s="82" t="s">
        <v>72</v>
      </c>
      <c r="E122" s="82">
        <v>42279.86</v>
      </c>
      <c r="F122" s="82">
        <v>2678764.066389353</v>
      </c>
      <c r="G122" s="61">
        <f t="shared" si="1"/>
        <v>1.1483140616458207E-3</v>
      </c>
    </row>
    <row r="123" spans="2:7">
      <c r="B123" s="101" t="s">
        <v>29</v>
      </c>
      <c r="C123" s="79" t="s">
        <v>218</v>
      </c>
      <c r="D123" s="80" t="s">
        <v>72</v>
      </c>
      <c r="E123" s="80">
        <v>34966.629999999997</v>
      </c>
      <c r="F123" s="80">
        <v>2192304.0115677044</v>
      </c>
      <c r="G123" s="62">
        <f t="shared" si="1"/>
        <v>9.3978172825013174E-4</v>
      </c>
    </row>
    <row r="124" spans="2:7">
      <c r="B124" s="110" t="s">
        <v>29</v>
      </c>
      <c r="C124" s="81" t="s">
        <v>219</v>
      </c>
      <c r="D124" s="82" t="s">
        <v>72</v>
      </c>
      <c r="E124" s="82">
        <v>76919.070000000007</v>
      </c>
      <c r="F124" s="82">
        <v>4763058.5876083523</v>
      </c>
      <c r="G124" s="61">
        <f t="shared" si="1"/>
        <v>2.0417950282444076E-3</v>
      </c>
    </row>
    <row r="125" spans="2:7">
      <c r="B125" s="101" t="s">
        <v>29</v>
      </c>
      <c r="C125" s="79" t="s">
        <v>220</v>
      </c>
      <c r="D125" s="80" t="s">
        <v>72</v>
      </c>
      <c r="E125" s="80">
        <v>170010.37</v>
      </c>
      <c r="F125" s="80">
        <v>10840371.405948717</v>
      </c>
      <c r="G125" s="62">
        <f t="shared" si="1"/>
        <v>4.6469754746608855E-3</v>
      </c>
    </row>
    <row r="126" spans="2:7">
      <c r="B126" s="110" t="s">
        <v>29</v>
      </c>
      <c r="C126" s="81" t="s">
        <v>221</v>
      </c>
      <c r="D126" s="82" t="s">
        <v>72</v>
      </c>
      <c r="E126" s="82">
        <v>99519.74</v>
      </c>
      <c r="F126" s="82">
        <v>6284074.7789547592</v>
      </c>
      <c r="G126" s="61">
        <f t="shared" si="1"/>
        <v>2.6938137343442913E-3</v>
      </c>
    </row>
    <row r="127" spans="2:7">
      <c r="B127" s="101" t="s">
        <v>29</v>
      </c>
      <c r="C127" s="79" t="s">
        <v>222</v>
      </c>
      <c r="D127" s="80" t="s">
        <v>72</v>
      </c>
      <c r="E127" s="80">
        <v>66131.460000000006</v>
      </c>
      <c r="F127" s="80">
        <v>4133698.8675110587</v>
      </c>
      <c r="G127" s="62">
        <f t="shared" si="1"/>
        <v>1.7720054542057671E-3</v>
      </c>
    </row>
    <row r="128" spans="2:7">
      <c r="B128" s="181" t="s">
        <v>68</v>
      </c>
      <c r="C128" s="182"/>
      <c r="D128" s="88"/>
      <c r="E128" s="89"/>
      <c r="F128" s="90">
        <f>SUM(F6:F127)</f>
        <v>1396543673.6482425</v>
      </c>
      <c r="G128" s="95">
        <f>SUM(G6:G127)</f>
        <v>0.59866068769331449</v>
      </c>
    </row>
    <row r="129" spans="2:7" ht="9.75" customHeight="1">
      <c r="B129" s="91"/>
      <c r="C129" s="92"/>
      <c r="D129" s="92"/>
      <c r="E129" s="92"/>
      <c r="F129" s="93"/>
      <c r="G129" s="93"/>
    </row>
    <row r="130" spans="2:7">
      <c r="B130" s="180" t="s">
        <v>38</v>
      </c>
      <c r="C130" s="180"/>
      <c r="D130" s="180"/>
      <c r="E130" s="180"/>
      <c r="F130" s="180"/>
      <c r="G130" s="180"/>
    </row>
    <row r="131" spans="2:7" ht="19.899999999999999" customHeight="1">
      <c r="B131" s="211" t="s">
        <v>63</v>
      </c>
      <c r="C131" s="79" t="s">
        <v>223</v>
      </c>
      <c r="D131" s="80" t="s">
        <v>75</v>
      </c>
      <c r="E131" s="80">
        <v>3000000</v>
      </c>
      <c r="F131" s="213">
        <v>23024122.683964238</v>
      </c>
      <c r="G131" s="215">
        <f>F131/$F$183</f>
        <v>9.8698217460752684E-3</v>
      </c>
    </row>
    <row r="132" spans="2:7" ht="19.5" customHeight="1">
      <c r="B132" s="212"/>
      <c r="C132" s="79" t="s">
        <v>503</v>
      </c>
      <c r="D132" s="80" t="s">
        <v>75</v>
      </c>
      <c r="E132" s="80">
        <v>20000000</v>
      </c>
      <c r="F132" s="214"/>
      <c r="G132" s="216"/>
    </row>
    <row r="133" spans="2:7" ht="20.25" customHeight="1">
      <c r="B133" s="76" t="s">
        <v>112</v>
      </c>
      <c r="C133" s="81" t="s">
        <v>803</v>
      </c>
      <c r="D133" s="82" t="s">
        <v>75</v>
      </c>
      <c r="E133" s="82">
        <v>25000000</v>
      </c>
      <c r="F133" s="82">
        <v>25002739.726027396</v>
      </c>
      <c r="G133" s="61">
        <f>F133/$F$183</f>
        <v>1.071800162145924E-2</v>
      </c>
    </row>
    <row r="134" spans="2:7" ht="24" customHeight="1">
      <c r="B134" s="78" t="s">
        <v>504</v>
      </c>
      <c r="C134" s="79" t="s">
        <v>804</v>
      </c>
      <c r="D134" s="80" t="s">
        <v>75</v>
      </c>
      <c r="E134" s="80">
        <v>100000</v>
      </c>
      <c r="F134" s="80">
        <v>100009.86301369863</v>
      </c>
      <c r="G134" s="62">
        <f>F134/$F$183</f>
        <v>4.2871536707111503E-5</v>
      </c>
    </row>
    <row r="135" spans="2:7" ht="22.5">
      <c r="B135" s="76" t="s">
        <v>64</v>
      </c>
      <c r="C135" s="81" t="s">
        <v>805</v>
      </c>
      <c r="D135" s="82" t="s">
        <v>75</v>
      </c>
      <c r="E135" s="82">
        <v>2210000</v>
      </c>
      <c r="F135" s="82">
        <v>2210000</v>
      </c>
      <c r="G135" s="61">
        <f>F135/$F$183</f>
        <v>9.4736752223866937E-4</v>
      </c>
    </row>
    <row r="136" spans="2:7" ht="11.25" customHeight="1">
      <c r="B136" s="181" t="s">
        <v>69</v>
      </c>
      <c r="C136" s="181"/>
      <c r="D136" s="88"/>
      <c r="E136" s="88"/>
      <c r="F136" s="90">
        <f>SUM(F131:F135)</f>
        <v>50336872.273005337</v>
      </c>
      <c r="G136" s="64">
        <f>SUM(G131:G135)</f>
        <v>2.1578062426480291E-2</v>
      </c>
    </row>
    <row r="137" spans="2:7">
      <c r="B137" s="86"/>
      <c r="C137" s="87"/>
      <c r="D137" s="88"/>
      <c r="E137" s="88"/>
      <c r="F137" s="89"/>
      <c r="G137" s="89"/>
    </row>
    <row r="138" spans="2:7">
      <c r="B138" s="180" t="s">
        <v>42</v>
      </c>
      <c r="C138" s="180"/>
      <c r="D138" s="180"/>
      <c r="E138" s="180"/>
      <c r="F138" s="180"/>
      <c r="G138" s="180"/>
    </row>
    <row r="139" spans="2:7">
      <c r="B139" s="81" t="s">
        <v>224</v>
      </c>
      <c r="C139" s="81" t="s">
        <v>92</v>
      </c>
      <c r="D139" s="82" t="s">
        <v>75</v>
      </c>
      <c r="E139" s="82">
        <v>720</v>
      </c>
      <c r="F139" s="82">
        <v>17997566.399999999</v>
      </c>
      <c r="G139" s="61">
        <f>F139/$F$183</f>
        <v>7.7150723469203292E-3</v>
      </c>
    </row>
    <row r="140" spans="2:7">
      <c r="B140" s="181" t="s">
        <v>46</v>
      </c>
      <c r="C140" s="181"/>
      <c r="D140" s="92"/>
      <c r="E140" s="92"/>
      <c r="F140" s="94">
        <f>SUM(F139:F139)</f>
        <v>17997566.399999999</v>
      </c>
      <c r="G140" s="95">
        <f>G139</f>
        <v>7.7150723469203292E-3</v>
      </c>
    </row>
    <row r="141" spans="2:7">
      <c r="B141" s="86"/>
      <c r="C141" s="87"/>
      <c r="D141" s="88"/>
      <c r="E141" s="88"/>
      <c r="F141" s="89"/>
      <c r="G141" s="89"/>
    </row>
    <row r="142" spans="2:7" ht="11.25" customHeight="1">
      <c r="B142" s="180" t="s">
        <v>43</v>
      </c>
      <c r="C142" s="180"/>
      <c r="D142" s="180"/>
      <c r="E142" s="180"/>
      <c r="F142" s="180"/>
      <c r="G142" s="180"/>
    </row>
    <row r="143" spans="2:7" ht="22.5">
      <c r="B143" s="110" t="s">
        <v>569</v>
      </c>
      <c r="C143" s="81" t="s">
        <v>52</v>
      </c>
      <c r="D143" s="82" t="s">
        <v>75</v>
      </c>
      <c r="E143" s="82">
        <v>914.687700000002</v>
      </c>
      <c r="F143" s="82">
        <v>112395.54401322025</v>
      </c>
      <c r="G143" s="61">
        <f t="shared" ref="G143:G151" si="2">F143/$F$183</f>
        <v>4.8180944815598089E-5</v>
      </c>
    </row>
    <row r="144" spans="2:7">
      <c r="B144" s="101" t="s">
        <v>806</v>
      </c>
      <c r="C144" s="79" t="s">
        <v>52</v>
      </c>
      <c r="D144" s="80" t="s">
        <v>75</v>
      </c>
      <c r="E144" s="80">
        <v>1019.163100000027</v>
      </c>
      <c r="F144" s="80">
        <v>137403.87489093366</v>
      </c>
      <c r="G144" s="62">
        <f t="shared" si="2"/>
        <v>5.8901343213310376E-5</v>
      </c>
    </row>
    <row r="145" spans="2:7">
      <c r="B145" s="110" t="s">
        <v>807</v>
      </c>
      <c r="C145" s="81" t="s">
        <v>52</v>
      </c>
      <c r="D145" s="82" t="s">
        <v>75</v>
      </c>
      <c r="E145" s="82">
        <v>1144.9279000000006</v>
      </c>
      <c r="F145" s="82">
        <v>126547.16339515006</v>
      </c>
      <c r="G145" s="61">
        <f t="shared" si="2"/>
        <v>5.4247363181898344E-5</v>
      </c>
    </row>
    <row r="146" spans="2:7">
      <c r="B146" s="101" t="s">
        <v>762</v>
      </c>
      <c r="C146" s="79" t="s">
        <v>52</v>
      </c>
      <c r="D146" s="80" t="s">
        <v>75</v>
      </c>
      <c r="E146" s="80">
        <v>117127.0336</v>
      </c>
      <c r="F146" s="80">
        <v>21830054.533444479</v>
      </c>
      <c r="G146" s="62">
        <f t="shared" si="2"/>
        <v>9.3579568659205095E-3</v>
      </c>
    </row>
    <row r="147" spans="2:7" ht="22.5">
      <c r="B147" s="110" t="s">
        <v>808</v>
      </c>
      <c r="C147" s="81" t="s">
        <v>52</v>
      </c>
      <c r="D147" s="82" t="s">
        <v>75</v>
      </c>
      <c r="E147" s="82">
        <v>134791.13089999999</v>
      </c>
      <c r="F147" s="82">
        <v>22707601.34618159</v>
      </c>
      <c r="G147" s="61">
        <f t="shared" si="2"/>
        <v>9.734137567111098E-3</v>
      </c>
    </row>
    <row r="148" spans="2:7" ht="11.25" customHeight="1">
      <c r="B148" s="101" t="s">
        <v>809</v>
      </c>
      <c r="C148" s="79" t="s">
        <v>52</v>
      </c>
      <c r="D148" s="80" t="s">
        <v>75</v>
      </c>
      <c r="E148" s="80">
        <v>56103.502999999997</v>
      </c>
      <c r="F148" s="80">
        <v>11268399.798250599</v>
      </c>
      <c r="G148" s="62">
        <f t="shared" si="2"/>
        <v>4.830459726906512E-3</v>
      </c>
    </row>
    <row r="149" spans="2:7">
      <c r="B149" s="110" t="s">
        <v>810</v>
      </c>
      <c r="C149" s="81" t="s">
        <v>52</v>
      </c>
      <c r="D149" s="82" t="s">
        <v>75</v>
      </c>
      <c r="E149" s="82">
        <v>31727.961500000001</v>
      </c>
      <c r="F149" s="82">
        <v>3710391.55685985</v>
      </c>
      <c r="G149" s="61">
        <f t="shared" si="2"/>
        <v>1.5905450026052466E-3</v>
      </c>
    </row>
    <row r="150" spans="2:7">
      <c r="B150" s="101" t="s">
        <v>811</v>
      </c>
      <c r="C150" s="79" t="s">
        <v>52</v>
      </c>
      <c r="D150" s="80" t="s">
        <v>75</v>
      </c>
      <c r="E150" s="80">
        <v>19173.163799999998</v>
      </c>
      <c r="F150" s="80">
        <v>3692688.0764394598</v>
      </c>
      <c r="G150" s="62">
        <f t="shared" si="2"/>
        <v>1.5829559970030448E-3</v>
      </c>
    </row>
    <row r="151" spans="2:7">
      <c r="B151" s="110" t="s">
        <v>812</v>
      </c>
      <c r="C151" s="81" t="s">
        <v>52</v>
      </c>
      <c r="D151" s="82" t="s">
        <v>75</v>
      </c>
      <c r="E151" s="82">
        <v>19942.270100000002</v>
      </c>
      <c r="F151" s="82">
        <v>3694387.2993324101</v>
      </c>
      <c r="G151" s="61">
        <f t="shared" si="2"/>
        <v>1.5836844081260429E-3</v>
      </c>
    </row>
    <row r="152" spans="2:7" ht="11.25" customHeight="1">
      <c r="B152" s="183" t="s">
        <v>70</v>
      </c>
      <c r="C152" s="183"/>
      <c r="D152" s="92"/>
      <c r="E152" s="92"/>
      <c r="F152" s="94">
        <f>SUM(F143:F151)</f>
        <v>67279869.192807704</v>
      </c>
      <c r="G152" s="95">
        <f>SUM(G143:G151)</f>
        <v>2.8841069218883263E-2</v>
      </c>
    </row>
    <row r="153" spans="2:7" ht="11.25" customHeight="1">
      <c r="B153" s="185" t="s">
        <v>56</v>
      </c>
      <c r="C153" s="185"/>
      <c r="D153" s="96"/>
      <c r="E153" s="96"/>
      <c r="F153" s="97">
        <f>F128+F136+F140+F152</f>
        <v>1532157981.5140555</v>
      </c>
      <c r="G153" s="112">
        <f>G128+G136+G140+G152</f>
        <v>0.65679489168559846</v>
      </c>
    </row>
    <row r="154" spans="2:7">
      <c r="B154" s="82"/>
      <c r="C154" s="81"/>
      <c r="D154" s="82"/>
      <c r="E154" s="82"/>
      <c r="F154" s="82"/>
      <c r="G154" s="82"/>
    </row>
    <row r="155" spans="2:7" ht="11.25" customHeight="1">
      <c r="B155" s="185" t="s">
        <v>55</v>
      </c>
      <c r="C155" s="185"/>
      <c r="D155" s="185"/>
      <c r="E155" s="185"/>
      <c r="F155" s="185"/>
      <c r="G155" s="185"/>
    </row>
    <row r="156" spans="2:7">
      <c r="B156" s="73" t="s">
        <v>67</v>
      </c>
      <c r="C156" s="73"/>
      <c r="D156" s="73"/>
      <c r="E156" s="73"/>
      <c r="F156" s="73"/>
      <c r="G156" s="73"/>
    </row>
    <row r="157" spans="2:7" ht="11.25" customHeight="1">
      <c r="B157" s="180" t="s">
        <v>41</v>
      </c>
      <c r="C157" s="180"/>
      <c r="D157" s="180"/>
      <c r="E157" s="180"/>
      <c r="F157" s="180"/>
      <c r="G157" s="180"/>
    </row>
    <row r="158" spans="2:7">
      <c r="B158" s="113" t="s">
        <v>360</v>
      </c>
      <c r="C158" s="113" t="s">
        <v>505</v>
      </c>
      <c r="D158" s="114" t="s">
        <v>98</v>
      </c>
      <c r="E158" s="114">
        <v>632000</v>
      </c>
      <c r="F158" s="114">
        <v>30900323.087158799</v>
      </c>
      <c r="G158" s="115">
        <f>F158/$F$183</f>
        <v>1.3246136886631666E-2</v>
      </c>
    </row>
    <row r="159" spans="2:7">
      <c r="B159" s="81" t="s">
        <v>97</v>
      </c>
      <c r="C159" s="81" t="s">
        <v>506</v>
      </c>
      <c r="D159" s="82" t="s">
        <v>72</v>
      </c>
      <c r="E159" s="82">
        <v>1054000</v>
      </c>
      <c r="F159" s="82">
        <v>65310504.870445207</v>
      </c>
      <c r="G159" s="61">
        <f>F159/$F$183</f>
        <v>2.7996855735416392E-2</v>
      </c>
    </row>
    <row r="160" spans="2:7" ht="11.25" customHeight="1">
      <c r="B160" s="181" t="s">
        <v>68</v>
      </c>
      <c r="C160" s="181"/>
      <c r="D160" s="74"/>
      <c r="E160" s="74"/>
      <c r="F160" s="94">
        <f>SUM(F158:F159)</f>
        <v>96210827.957604006</v>
      </c>
      <c r="G160" s="95">
        <f>SUM(G158:G159)</f>
        <v>4.1242992622048058E-2</v>
      </c>
    </row>
    <row r="161" spans="2:7">
      <c r="B161" s="86"/>
      <c r="C161" s="87"/>
      <c r="D161" s="74"/>
      <c r="E161" s="74"/>
      <c r="F161" s="74"/>
      <c r="G161" s="74"/>
    </row>
    <row r="162" spans="2:7" ht="11.25" customHeight="1">
      <c r="B162" s="180" t="s">
        <v>43</v>
      </c>
      <c r="C162" s="180"/>
      <c r="D162" s="180"/>
      <c r="E162" s="180"/>
      <c r="F162" s="180"/>
      <c r="G162" s="180"/>
    </row>
    <row r="163" spans="2:7" ht="22.5">
      <c r="B163" s="81" t="s">
        <v>225</v>
      </c>
      <c r="C163" s="81" t="s">
        <v>52</v>
      </c>
      <c r="D163" s="82" t="s">
        <v>72</v>
      </c>
      <c r="E163" s="82">
        <v>5095</v>
      </c>
      <c r="F163" s="82">
        <v>18360377.664999999</v>
      </c>
      <c r="G163" s="61">
        <f t="shared" ref="G163:G177" si="3">F163/$F$183</f>
        <v>7.8705997718811101E-3</v>
      </c>
    </row>
    <row r="164" spans="2:7" ht="24.75" customHeight="1">
      <c r="B164" s="79" t="s">
        <v>813</v>
      </c>
      <c r="C164" s="79" t="s">
        <v>52</v>
      </c>
      <c r="D164" s="80" t="s">
        <v>98</v>
      </c>
      <c r="E164" s="80">
        <v>13810</v>
      </c>
      <c r="F164" s="80">
        <v>53134745.597999997</v>
      </c>
      <c r="G164" s="62">
        <f t="shared" si="3"/>
        <v>2.2777435421701041E-2</v>
      </c>
    </row>
    <row r="165" spans="2:7" ht="27.75" customHeight="1">
      <c r="B165" s="81" t="s">
        <v>814</v>
      </c>
      <c r="C165" s="81" t="s">
        <v>52</v>
      </c>
      <c r="D165" s="82" t="s">
        <v>98</v>
      </c>
      <c r="E165" s="82">
        <v>2909</v>
      </c>
      <c r="F165" s="82">
        <v>95421118.796849996</v>
      </c>
      <c r="G165" s="61">
        <f t="shared" si="3"/>
        <v>4.0904465558286654E-2</v>
      </c>
    </row>
    <row r="166" spans="2:7" ht="24.75" customHeight="1">
      <c r="B166" s="79" t="s">
        <v>815</v>
      </c>
      <c r="C166" s="79" t="s">
        <v>52</v>
      </c>
      <c r="D166" s="80" t="s">
        <v>98</v>
      </c>
      <c r="E166" s="80">
        <v>3760</v>
      </c>
      <c r="F166" s="80">
        <v>27826385.532000002</v>
      </c>
      <c r="G166" s="62">
        <f t="shared" si="3"/>
        <v>1.1928422585660089E-2</v>
      </c>
    </row>
    <row r="167" spans="2:7" ht="41.25" customHeight="1">
      <c r="B167" s="81" t="s">
        <v>228</v>
      </c>
      <c r="C167" s="81" t="s">
        <v>52</v>
      </c>
      <c r="D167" s="82" t="s">
        <v>98</v>
      </c>
      <c r="E167" s="82">
        <v>24615</v>
      </c>
      <c r="F167" s="82">
        <v>92209860.1215</v>
      </c>
      <c r="G167" s="61">
        <f t="shared" si="3"/>
        <v>3.9527885388814361E-2</v>
      </c>
    </row>
    <row r="168" spans="2:7" ht="27.75" customHeight="1">
      <c r="B168" s="79" t="s">
        <v>770</v>
      </c>
      <c r="C168" s="79" t="s">
        <v>52</v>
      </c>
      <c r="D168" s="80" t="s">
        <v>98</v>
      </c>
      <c r="E168" s="80">
        <v>10800</v>
      </c>
      <c r="F168" s="80">
        <v>84157908.120000005</v>
      </c>
      <c r="G168" s="62">
        <f t="shared" si="3"/>
        <v>3.6076230268069685E-2</v>
      </c>
    </row>
    <row r="169" spans="2:7" ht="30" customHeight="1">
      <c r="B169" s="81" t="s">
        <v>575</v>
      </c>
      <c r="C169" s="81" t="s">
        <v>52</v>
      </c>
      <c r="D169" s="82" t="s">
        <v>98</v>
      </c>
      <c r="E169" s="82">
        <v>16380</v>
      </c>
      <c r="F169" s="82">
        <v>81468918.531000003</v>
      </c>
      <c r="G169" s="61">
        <f t="shared" si="3"/>
        <v>3.4923532800080315E-2</v>
      </c>
    </row>
    <row r="170" spans="2:7" ht="30" customHeight="1">
      <c r="B170" s="79" t="s">
        <v>816</v>
      </c>
      <c r="C170" s="79" t="s">
        <v>52</v>
      </c>
      <c r="D170" s="80" t="s">
        <v>98</v>
      </c>
      <c r="E170" s="80">
        <v>13395</v>
      </c>
      <c r="F170" s="80">
        <v>44493220.789875001</v>
      </c>
      <c r="G170" s="62">
        <f t="shared" si="3"/>
        <v>1.9073046305937525E-2</v>
      </c>
    </row>
    <row r="171" spans="2:7" ht="30" customHeight="1">
      <c r="B171" s="81" t="s">
        <v>817</v>
      </c>
      <c r="C171" s="81" t="s">
        <v>52</v>
      </c>
      <c r="D171" s="82" t="s">
        <v>98</v>
      </c>
      <c r="E171" s="82">
        <v>10790</v>
      </c>
      <c r="F171" s="82">
        <v>68266310.111999989</v>
      </c>
      <c r="G171" s="61">
        <f t="shared" si="3"/>
        <v>2.9263929892842554E-2</v>
      </c>
    </row>
    <row r="172" spans="2:7" ht="39" customHeight="1">
      <c r="B172" s="79" t="s">
        <v>818</v>
      </c>
      <c r="C172" s="79" t="s">
        <v>52</v>
      </c>
      <c r="D172" s="80" t="s">
        <v>98</v>
      </c>
      <c r="E172" s="80">
        <v>4080</v>
      </c>
      <c r="F172" s="80">
        <v>39029941.776000001</v>
      </c>
      <c r="G172" s="62">
        <f t="shared" si="3"/>
        <v>1.6731085625994863E-2</v>
      </c>
    </row>
    <row r="173" spans="2:7" ht="33.75" customHeight="1">
      <c r="B173" s="81" t="s">
        <v>819</v>
      </c>
      <c r="C173" s="81" t="s">
        <v>52</v>
      </c>
      <c r="D173" s="82" t="s">
        <v>98</v>
      </c>
      <c r="E173" s="82">
        <v>8530</v>
      </c>
      <c r="F173" s="82">
        <v>16164436.579499997</v>
      </c>
      <c r="G173" s="61">
        <f t="shared" si="3"/>
        <v>6.929258927920825E-3</v>
      </c>
    </row>
    <row r="174" spans="2:7" ht="24.75" customHeight="1">
      <c r="B174" s="79" t="s">
        <v>820</v>
      </c>
      <c r="C174" s="79" t="s">
        <v>52</v>
      </c>
      <c r="D174" s="80" t="s">
        <v>98</v>
      </c>
      <c r="E174" s="80">
        <v>5690</v>
      </c>
      <c r="F174" s="80">
        <v>13205197.5165</v>
      </c>
      <c r="G174" s="62">
        <f t="shared" si="3"/>
        <v>5.6607127836555814E-3</v>
      </c>
    </row>
    <row r="175" spans="2:7" ht="33.75" customHeight="1">
      <c r="B175" s="81" t="s">
        <v>99</v>
      </c>
      <c r="C175" s="81" t="s">
        <v>52</v>
      </c>
      <c r="D175" s="82" t="s">
        <v>98</v>
      </c>
      <c r="E175" s="82">
        <v>2445</v>
      </c>
      <c r="F175" s="82">
        <v>25925633.600625001</v>
      </c>
      <c r="G175" s="61">
        <f t="shared" si="3"/>
        <v>1.1113621387643303E-2</v>
      </c>
    </row>
    <row r="176" spans="2:7" ht="22.5" customHeight="1">
      <c r="B176" s="79" t="s">
        <v>821</v>
      </c>
      <c r="C176" s="79" t="s">
        <v>52</v>
      </c>
      <c r="D176" s="80" t="s">
        <v>98</v>
      </c>
      <c r="E176" s="80">
        <v>540</v>
      </c>
      <c r="F176" s="80">
        <v>10171763.811000001</v>
      </c>
      <c r="G176" s="62">
        <f t="shared" si="3"/>
        <v>4.3603613929520521E-3</v>
      </c>
    </row>
    <row r="177" spans="2:8" ht="33.75" customHeight="1">
      <c r="B177" s="81" t="s">
        <v>822</v>
      </c>
      <c r="C177" s="81" t="s">
        <v>52</v>
      </c>
      <c r="D177" s="82" t="s">
        <v>98</v>
      </c>
      <c r="E177" s="82">
        <v>2685</v>
      </c>
      <c r="F177" s="82">
        <v>13678751.295000002</v>
      </c>
      <c r="G177" s="61">
        <f t="shared" si="3"/>
        <v>5.8637125437389784E-3</v>
      </c>
    </row>
    <row r="178" spans="2:8" ht="11.25" customHeight="1">
      <c r="B178" s="183" t="s">
        <v>51</v>
      </c>
      <c r="C178" s="184"/>
      <c r="D178" s="92"/>
      <c r="E178" s="92"/>
      <c r="F178" s="94">
        <f>SUM(F163:F177)</f>
        <v>683514569.84484994</v>
      </c>
      <c r="G178" s="95">
        <f>SUM(G163:G177)</f>
        <v>0.29300430065517896</v>
      </c>
    </row>
    <row r="179" spans="2:8" ht="11.25" customHeight="1">
      <c r="B179" s="185" t="s">
        <v>61</v>
      </c>
      <c r="C179" s="185"/>
      <c r="D179" s="96"/>
      <c r="E179" s="96"/>
      <c r="F179" s="97">
        <f>F178+F160</f>
        <v>779725397.80245399</v>
      </c>
      <c r="G179" s="98">
        <f>G178+G160</f>
        <v>0.33424729327722702</v>
      </c>
    </row>
    <row r="180" spans="2:8">
      <c r="B180" s="185" t="s">
        <v>53</v>
      </c>
      <c r="C180" s="185"/>
      <c r="D180" s="96"/>
      <c r="E180" s="96"/>
      <c r="F180" s="97">
        <f>F153+F179</f>
        <v>2311883379.3165092</v>
      </c>
      <c r="G180" s="98">
        <f>G153+G179</f>
        <v>0.99104218496282548</v>
      </c>
    </row>
    <row r="181" spans="2:8">
      <c r="B181" s="81" t="s">
        <v>31</v>
      </c>
      <c r="C181" s="81"/>
      <c r="D181" s="82"/>
      <c r="E181" s="82"/>
      <c r="F181" s="82">
        <v>346399.40075000003</v>
      </c>
      <c r="G181" s="61">
        <f>F181/$F$183</f>
        <v>1.4849210044954182E-4</v>
      </c>
    </row>
    <row r="182" spans="2:8" ht="12.75" customHeight="1">
      <c r="B182" s="79" t="s">
        <v>32</v>
      </c>
      <c r="C182" s="79"/>
      <c r="D182" s="80"/>
      <c r="E182" s="80"/>
      <c r="F182" s="80">
        <v>20550212.281035617</v>
      </c>
      <c r="G182" s="62">
        <f>F182/$F$183</f>
        <v>8.8093229367255145E-3</v>
      </c>
    </row>
    <row r="183" spans="2:8">
      <c r="B183" s="185" t="s">
        <v>48</v>
      </c>
      <c r="C183" s="185"/>
      <c r="D183" s="96"/>
      <c r="E183" s="96"/>
      <c r="F183" s="97">
        <f>F180+F181+F182</f>
        <v>2332779990.9982948</v>
      </c>
      <c r="G183" s="98">
        <f t="shared" ref="G183:H183" si="4">G180+G181+G182</f>
        <v>1.0000000000000004</v>
      </c>
      <c r="H183" s="70">
        <f t="shared" si="4"/>
        <v>0</v>
      </c>
    </row>
    <row r="184" spans="2:8">
      <c r="B184" s="118"/>
      <c r="C184" s="118"/>
      <c r="D184" s="119"/>
      <c r="E184" s="119"/>
      <c r="F184" s="120"/>
      <c r="G184" s="121"/>
    </row>
    <row r="185" spans="2:8">
      <c r="B185" s="118"/>
      <c r="C185" s="118"/>
      <c r="D185" s="119"/>
      <c r="E185" s="119"/>
      <c r="F185" s="120"/>
      <c r="G185" s="121"/>
    </row>
    <row r="186" spans="2:8">
      <c r="B186" s="118"/>
      <c r="C186" s="118"/>
      <c r="D186" s="119"/>
      <c r="E186" s="119"/>
      <c r="F186" s="120"/>
      <c r="G186" s="121"/>
    </row>
    <row r="187" spans="2:8">
      <c r="B187" s="106"/>
      <c r="C187" s="107"/>
      <c r="D187" s="107"/>
      <c r="E187" s="107"/>
      <c r="F187" s="107"/>
      <c r="G187" s="107"/>
    </row>
    <row r="188" spans="2:8">
      <c r="B188" s="109" t="s">
        <v>27</v>
      </c>
    </row>
    <row r="189" spans="2:8">
      <c r="B189" s="108"/>
      <c r="F189" s="157"/>
      <c r="G189" s="157"/>
    </row>
  </sheetData>
  <mergeCells count="22">
    <mergeCell ref="B183:C183"/>
    <mergeCell ref="B131:B132"/>
    <mergeCell ref="F131:F132"/>
    <mergeCell ref="G131:G132"/>
    <mergeCell ref="B157:G157"/>
    <mergeCell ref="B160:C160"/>
    <mergeCell ref="B162:G162"/>
    <mergeCell ref="B178:C178"/>
    <mergeCell ref="B179:C179"/>
    <mergeCell ref="B180:C180"/>
    <mergeCell ref="B138:G138"/>
    <mergeCell ref="B140:C140"/>
    <mergeCell ref="B142:G142"/>
    <mergeCell ref="B152:C152"/>
    <mergeCell ref="B153:C153"/>
    <mergeCell ref="B155:G155"/>
    <mergeCell ref="B136:C136"/>
    <mergeCell ref="B3:G3"/>
    <mergeCell ref="B4:G4"/>
    <mergeCell ref="B5:G5"/>
    <mergeCell ref="B128:C128"/>
    <mergeCell ref="B130:G130"/>
  </mergeCells>
  <hyperlinks>
    <hyperlink ref="B188" location="'2 Содржина'!A1" display="Содржина / Table of Contents" xr:uid="{45F98BD8-0AFD-4289-842B-B2E02B6E8B82}"/>
  </hyperlinks>
  <pageMargins left="0.25" right="0.25" top="0.75" bottom="0.75" header="0.3" footer="0.3"/>
  <pageSetup paperSize="9" fitToWidth="0" orientation="portrait" r:id="rId1"/>
  <headerFooter differentFirst="1">
    <oddHeader xml:space="preserve">&amp;L&amp;"Arial,Italic"&amp;7
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081C-D3ED-4266-9DF0-0572A6A2DDB9}">
  <sheetPr>
    <tabColor rgb="FF1F5F9E"/>
  </sheetPr>
  <dimension ref="B1:G108"/>
  <sheetViews>
    <sheetView showGridLines="0" showWhiteSpace="0" topLeftCell="A28" zoomScaleNormal="100" workbookViewId="0">
      <selection activeCell="J14" sqref="J14"/>
    </sheetView>
  </sheetViews>
  <sheetFormatPr defaultColWidth="9.140625" defaultRowHeight="11.25"/>
  <cols>
    <col min="1" max="1" width="1" style="162" customWidth="1"/>
    <col min="2" max="2" width="18.42578125" style="162" customWidth="1"/>
    <col min="3" max="3" width="39.5703125" style="162" customWidth="1"/>
    <col min="4" max="4" width="6.5703125" style="162" customWidth="1"/>
    <col min="5" max="5" width="11.85546875" style="162" customWidth="1"/>
    <col min="6" max="6" width="10.140625" style="162" customWidth="1"/>
    <col min="7" max="7" width="8.7109375" style="162" customWidth="1"/>
    <col min="8" max="16384" width="9.140625" style="162"/>
  </cols>
  <sheetData>
    <row r="1" spans="2:7">
      <c r="B1" s="162" t="s">
        <v>107</v>
      </c>
      <c r="G1" s="163" t="s">
        <v>641</v>
      </c>
    </row>
    <row r="2" spans="2:7" ht="33.75">
      <c r="B2" s="164" t="s">
        <v>26</v>
      </c>
      <c r="C2" s="164" t="s">
        <v>24</v>
      </c>
      <c r="D2" s="164" t="s">
        <v>25</v>
      </c>
      <c r="E2" s="164" t="s">
        <v>33</v>
      </c>
      <c r="F2" s="164" t="s">
        <v>22</v>
      </c>
      <c r="G2" s="164" t="s">
        <v>23</v>
      </c>
    </row>
    <row r="3" spans="2:7" ht="15.75" customHeight="1">
      <c r="B3" s="217" t="s">
        <v>39</v>
      </c>
      <c r="C3" s="217"/>
      <c r="D3" s="217"/>
      <c r="E3" s="217"/>
      <c r="F3" s="217"/>
      <c r="G3" s="217"/>
    </row>
    <row r="4" spans="2:7" ht="12.75" customHeight="1">
      <c r="B4" s="218" t="s">
        <v>40</v>
      </c>
      <c r="C4" s="218"/>
      <c r="D4" s="218"/>
      <c r="E4" s="218"/>
      <c r="F4" s="218"/>
      <c r="G4" s="218"/>
    </row>
    <row r="5" spans="2:7" ht="10.15" customHeight="1">
      <c r="B5" s="218" t="s">
        <v>41</v>
      </c>
      <c r="C5" s="218"/>
      <c r="D5" s="218"/>
      <c r="E5" s="218"/>
      <c r="F5" s="218"/>
      <c r="G5" s="218"/>
    </row>
    <row r="6" spans="2:7" ht="10.15" customHeight="1">
      <c r="B6" s="57" t="s">
        <v>29</v>
      </c>
      <c r="C6" s="54" t="s">
        <v>539</v>
      </c>
      <c r="D6" s="28" t="s">
        <v>72</v>
      </c>
      <c r="E6" s="28">
        <v>11</v>
      </c>
      <c r="F6" s="28">
        <v>321497.18883374991</v>
      </c>
      <c r="G6" s="49">
        <f t="shared" ref="G6:G55" si="0">F6/$F$104</f>
        <v>8.3069437888324636E-3</v>
      </c>
    </row>
    <row r="7" spans="2:7">
      <c r="B7" s="58" t="s">
        <v>29</v>
      </c>
      <c r="C7" s="177" t="s">
        <v>183</v>
      </c>
      <c r="D7" s="37" t="s">
        <v>75</v>
      </c>
      <c r="E7" s="37">
        <v>20</v>
      </c>
      <c r="F7" s="37">
        <v>202901.22912808516</v>
      </c>
      <c r="G7" s="158">
        <f t="shared" si="0"/>
        <v>5.2426247058838405E-3</v>
      </c>
    </row>
    <row r="8" spans="2:7">
      <c r="B8" s="57" t="s">
        <v>29</v>
      </c>
      <c r="C8" s="54" t="s">
        <v>186</v>
      </c>
      <c r="D8" s="28" t="s">
        <v>75</v>
      </c>
      <c r="E8" s="28">
        <v>20</v>
      </c>
      <c r="F8" s="28">
        <v>201452.05479452055</v>
      </c>
      <c r="G8" s="49">
        <f t="shared" si="0"/>
        <v>5.2051804912926977E-3</v>
      </c>
    </row>
    <row r="9" spans="2:7">
      <c r="B9" s="58" t="s">
        <v>29</v>
      </c>
      <c r="C9" s="36" t="s">
        <v>187</v>
      </c>
      <c r="D9" s="37" t="s">
        <v>75</v>
      </c>
      <c r="E9" s="37">
        <v>20</v>
      </c>
      <c r="F9" s="37">
        <v>201283.23564265997</v>
      </c>
      <c r="G9" s="158">
        <f t="shared" si="0"/>
        <v>5.2008184898392129E-3</v>
      </c>
    </row>
    <row r="10" spans="2:7">
      <c r="B10" s="57" t="s">
        <v>29</v>
      </c>
      <c r="C10" s="54" t="s">
        <v>189</v>
      </c>
      <c r="D10" s="28" t="s">
        <v>75</v>
      </c>
      <c r="E10" s="28">
        <v>99</v>
      </c>
      <c r="F10" s="28">
        <v>1015016.9648410286</v>
      </c>
      <c r="G10" s="49">
        <f t="shared" si="0"/>
        <v>2.6226322233896388E-2</v>
      </c>
    </row>
    <row r="11" spans="2:7">
      <c r="B11" s="58" t="s">
        <v>29</v>
      </c>
      <c r="C11" s="36" t="s">
        <v>190</v>
      </c>
      <c r="D11" s="37" t="s">
        <v>75</v>
      </c>
      <c r="E11" s="37">
        <v>28</v>
      </c>
      <c r="F11" s="37">
        <v>286914.34418698098</v>
      </c>
      <c r="G11" s="158">
        <f t="shared" si="0"/>
        <v>7.413381554024899E-3</v>
      </c>
    </row>
    <row r="12" spans="2:7">
      <c r="B12" s="57" t="s">
        <v>29</v>
      </c>
      <c r="C12" s="54" t="s">
        <v>191</v>
      </c>
      <c r="D12" s="28" t="s">
        <v>75</v>
      </c>
      <c r="E12" s="28">
        <v>24</v>
      </c>
      <c r="F12" s="28">
        <v>244915.46458950618</v>
      </c>
      <c r="G12" s="49">
        <f t="shared" si="0"/>
        <v>6.328201514735109E-3</v>
      </c>
    </row>
    <row r="13" spans="2:7">
      <c r="B13" s="58" t="s">
        <v>29</v>
      </c>
      <c r="C13" s="36" t="s">
        <v>545</v>
      </c>
      <c r="D13" s="37" t="s">
        <v>75</v>
      </c>
      <c r="E13" s="37">
        <v>10</v>
      </c>
      <c r="F13" s="37">
        <v>102234.28651475544</v>
      </c>
      <c r="G13" s="158">
        <f t="shared" si="0"/>
        <v>2.6415611111567944E-3</v>
      </c>
    </row>
    <row r="14" spans="2:7">
      <c r="B14" s="57" t="s">
        <v>29</v>
      </c>
      <c r="C14" s="54" t="s">
        <v>193</v>
      </c>
      <c r="D14" s="28" t="s">
        <v>450</v>
      </c>
      <c r="E14" s="28">
        <v>24</v>
      </c>
      <c r="F14" s="28">
        <v>244265.50918623517</v>
      </c>
      <c r="G14" s="49">
        <f t="shared" si="0"/>
        <v>6.3114077660251875E-3</v>
      </c>
    </row>
    <row r="15" spans="2:7">
      <c r="B15" s="58" t="s">
        <v>29</v>
      </c>
      <c r="C15" s="36" t="s">
        <v>194</v>
      </c>
      <c r="D15" s="37" t="s">
        <v>72</v>
      </c>
      <c r="E15" s="37">
        <v>28</v>
      </c>
      <c r="F15" s="37">
        <v>284292.64423523087</v>
      </c>
      <c r="G15" s="158">
        <f t="shared" si="0"/>
        <v>7.345641259904832E-3</v>
      </c>
    </row>
    <row r="16" spans="2:7">
      <c r="B16" s="57" t="s">
        <v>29</v>
      </c>
      <c r="C16" s="54" t="s">
        <v>548</v>
      </c>
      <c r="D16" s="28" t="s">
        <v>72</v>
      </c>
      <c r="E16" s="28">
        <v>63</v>
      </c>
      <c r="F16" s="28">
        <v>637917.29585134657</v>
      </c>
      <c r="G16" s="49">
        <f t="shared" si="0"/>
        <v>1.6482704367599917E-2</v>
      </c>
    </row>
    <row r="17" spans="2:7">
      <c r="B17" s="58" t="s">
        <v>29</v>
      </c>
      <c r="C17" s="36" t="s">
        <v>586</v>
      </c>
      <c r="D17" s="37" t="s">
        <v>75</v>
      </c>
      <c r="E17" s="37">
        <v>10</v>
      </c>
      <c r="F17" s="37">
        <v>101532.58887421926</v>
      </c>
      <c r="G17" s="158">
        <f t="shared" si="0"/>
        <v>2.6234304305190093E-3</v>
      </c>
    </row>
    <row r="18" spans="2:7">
      <c r="B18" s="57" t="s">
        <v>29</v>
      </c>
      <c r="C18" s="54" t="s">
        <v>587</v>
      </c>
      <c r="D18" s="28" t="s">
        <v>75</v>
      </c>
      <c r="E18" s="28">
        <v>24</v>
      </c>
      <c r="F18" s="28">
        <v>242452.49410465994</v>
      </c>
      <c r="G18" s="49">
        <f t="shared" si="0"/>
        <v>6.2645625216683574E-3</v>
      </c>
    </row>
    <row r="19" spans="2:7">
      <c r="B19" s="58" t="s">
        <v>29</v>
      </c>
      <c r="C19" s="36" t="s">
        <v>549</v>
      </c>
      <c r="D19" s="37" t="s">
        <v>75</v>
      </c>
      <c r="E19" s="37">
        <v>14</v>
      </c>
      <c r="F19" s="37">
        <v>141083.62249262695</v>
      </c>
      <c r="G19" s="158">
        <f t="shared" si="0"/>
        <v>3.6453622683996572E-3</v>
      </c>
    </row>
    <row r="20" spans="2:7">
      <c r="B20" s="57" t="s">
        <v>29</v>
      </c>
      <c r="C20" s="54" t="s">
        <v>197</v>
      </c>
      <c r="D20" s="28" t="s">
        <v>75</v>
      </c>
      <c r="E20" s="28">
        <v>13</v>
      </c>
      <c r="F20" s="28">
        <v>130227.57497071983</v>
      </c>
      <c r="G20" s="49">
        <f t="shared" si="0"/>
        <v>3.3648603552709237E-3</v>
      </c>
    </row>
    <row r="21" spans="2:7">
      <c r="B21" s="58" t="s">
        <v>29</v>
      </c>
      <c r="C21" s="36" t="s">
        <v>199</v>
      </c>
      <c r="D21" s="37" t="s">
        <v>75</v>
      </c>
      <c r="E21" s="37">
        <v>68</v>
      </c>
      <c r="F21" s="37">
        <v>715930.23645412503</v>
      </c>
      <c r="G21" s="158">
        <f t="shared" si="0"/>
        <v>1.8498426852576046E-2</v>
      </c>
    </row>
    <row r="22" spans="2:7">
      <c r="B22" s="57" t="s">
        <v>29</v>
      </c>
      <c r="C22" s="54" t="s">
        <v>200</v>
      </c>
      <c r="D22" s="28" t="s">
        <v>75</v>
      </c>
      <c r="E22" s="28">
        <v>7</v>
      </c>
      <c r="F22" s="28">
        <v>73742.006596608422</v>
      </c>
      <c r="G22" s="49">
        <f t="shared" si="0"/>
        <v>1.9053687713285314E-3</v>
      </c>
    </row>
    <row r="23" spans="2:7">
      <c r="B23" s="58" t="s">
        <v>29</v>
      </c>
      <c r="C23" s="36" t="s">
        <v>201</v>
      </c>
      <c r="D23" s="37" t="s">
        <v>75</v>
      </c>
      <c r="E23" s="37">
        <v>5</v>
      </c>
      <c r="F23" s="37">
        <v>52700.300275339374</v>
      </c>
      <c r="G23" s="158">
        <f t="shared" si="0"/>
        <v>1.3616866562034442E-3</v>
      </c>
    </row>
    <row r="24" spans="2:7">
      <c r="B24" s="57" t="s">
        <v>29</v>
      </c>
      <c r="C24" s="54" t="s">
        <v>202</v>
      </c>
      <c r="D24" s="28" t="s">
        <v>75</v>
      </c>
      <c r="E24" s="28">
        <v>7</v>
      </c>
      <c r="F24" s="28">
        <v>73366.951322660781</v>
      </c>
      <c r="G24" s="49">
        <f t="shared" si="0"/>
        <v>1.8956779771735648E-3</v>
      </c>
    </row>
    <row r="25" spans="2:7">
      <c r="B25" s="58" t="s">
        <v>29</v>
      </c>
      <c r="C25" s="36" t="s">
        <v>203</v>
      </c>
      <c r="D25" s="37" t="s">
        <v>75</v>
      </c>
      <c r="E25" s="37">
        <v>77</v>
      </c>
      <c r="F25" s="37">
        <v>799339.40550474008</v>
      </c>
      <c r="G25" s="158">
        <f t="shared" si="0"/>
        <v>2.065357875698345E-2</v>
      </c>
    </row>
    <row r="26" spans="2:7">
      <c r="B26" s="57" t="s">
        <v>29</v>
      </c>
      <c r="C26" s="54" t="s">
        <v>588</v>
      </c>
      <c r="D26" s="28" t="s">
        <v>75</v>
      </c>
      <c r="E26" s="28">
        <v>6</v>
      </c>
      <c r="F26" s="28">
        <v>62174.009337198098</v>
      </c>
      <c r="G26" s="49">
        <f t="shared" si="0"/>
        <v>1.6064712807100944E-3</v>
      </c>
    </row>
    <row r="27" spans="2:7">
      <c r="B27" s="58" t="s">
        <v>29</v>
      </c>
      <c r="C27" s="36" t="s">
        <v>205</v>
      </c>
      <c r="D27" s="37" t="s">
        <v>75</v>
      </c>
      <c r="E27" s="37">
        <v>20</v>
      </c>
      <c r="F27" s="37">
        <v>205950.94971447042</v>
      </c>
      <c r="G27" s="158">
        <f t="shared" si="0"/>
        <v>5.3214243295279769E-3</v>
      </c>
    </row>
    <row r="28" spans="2:7">
      <c r="B28" s="57" t="s">
        <v>29</v>
      </c>
      <c r="C28" s="54" t="s">
        <v>206</v>
      </c>
      <c r="D28" s="28" t="s">
        <v>75</v>
      </c>
      <c r="E28" s="28">
        <v>10</v>
      </c>
      <c r="F28" s="28">
        <v>102991.79944249651</v>
      </c>
      <c r="G28" s="49">
        <f t="shared" si="0"/>
        <v>2.6611339644463856E-3</v>
      </c>
    </row>
    <row r="29" spans="2:7">
      <c r="B29" s="58" t="s">
        <v>29</v>
      </c>
      <c r="C29" s="36" t="s">
        <v>210</v>
      </c>
      <c r="D29" s="37" t="s">
        <v>75</v>
      </c>
      <c r="E29" s="37">
        <v>23</v>
      </c>
      <c r="F29" s="37">
        <v>231988.50974417684</v>
      </c>
      <c r="G29" s="158">
        <f t="shared" si="0"/>
        <v>5.9941908577509336E-3</v>
      </c>
    </row>
    <row r="30" spans="2:7">
      <c r="B30" s="57" t="s">
        <v>29</v>
      </c>
      <c r="C30" s="54" t="s">
        <v>524</v>
      </c>
      <c r="D30" s="28" t="s">
        <v>75</v>
      </c>
      <c r="E30" s="28">
        <v>10</v>
      </c>
      <c r="F30" s="28">
        <v>104275.58353947959</v>
      </c>
      <c r="G30" s="49">
        <f t="shared" si="0"/>
        <v>2.6943047749574227E-3</v>
      </c>
    </row>
    <row r="31" spans="2:7">
      <c r="B31" s="58" t="s">
        <v>29</v>
      </c>
      <c r="C31" s="36" t="s">
        <v>501</v>
      </c>
      <c r="D31" s="37" t="s">
        <v>75</v>
      </c>
      <c r="E31" s="37">
        <v>12</v>
      </c>
      <c r="F31" s="37">
        <v>123414.24981988665</v>
      </c>
      <c r="G31" s="158">
        <f t="shared" si="0"/>
        <v>3.1888155529872027E-3</v>
      </c>
    </row>
    <row r="32" spans="2:7">
      <c r="B32" s="57" t="s">
        <v>29</v>
      </c>
      <c r="C32" s="54" t="s">
        <v>589</v>
      </c>
      <c r="D32" s="28" t="s">
        <v>75</v>
      </c>
      <c r="E32" s="28">
        <v>300</v>
      </c>
      <c r="F32" s="28">
        <v>3053497.2589207422</v>
      </c>
      <c r="G32" s="49">
        <f t="shared" si="0"/>
        <v>7.889720647705345E-2</v>
      </c>
    </row>
    <row r="33" spans="2:7">
      <c r="B33" s="58" t="s">
        <v>29</v>
      </c>
      <c r="C33" s="36" t="s">
        <v>527</v>
      </c>
      <c r="D33" s="37" t="s">
        <v>75</v>
      </c>
      <c r="E33" s="37">
        <v>25</v>
      </c>
      <c r="F33" s="37">
        <v>253353.30600311683</v>
      </c>
      <c r="G33" s="158">
        <f t="shared" si="0"/>
        <v>6.5462210706018695E-3</v>
      </c>
    </row>
    <row r="34" spans="2:7">
      <c r="B34" s="57" t="s">
        <v>29</v>
      </c>
      <c r="C34" s="54" t="s">
        <v>187</v>
      </c>
      <c r="D34" s="28" t="s">
        <v>75</v>
      </c>
      <c r="E34" s="28">
        <v>15</v>
      </c>
      <c r="F34" s="28">
        <v>151020.06643225951</v>
      </c>
      <c r="G34" s="49">
        <f t="shared" si="0"/>
        <v>3.9021031797800546E-3</v>
      </c>
    </row>
    <row r="35" spans="2:7">
      <c r="B35" s="58" t="s">
        <v>29</v>
      </c>
      <c r="C35" s="36" t="s">
        <v>189</v>
      </c>
      <c r="D35" s="37" t="s">
        <v>75</v>
      </c>
      <c r="E35" s="37">
        <v>11</v>
      </c>
      <c r="F35" s="37">
        <v>112779.66276011428</v>
      </c>
      <c r="G35" s="158">
        <f t="shared" si="0"/>
        <v>2.9140358037662655E-3</v>
      </c>
    </row>
    <row r="36" spans="2:7">
      <c r="B36" s="57" t="s">
        <v>29</v>
      </c>
      <c r="C36" s="54" t="s">
        <v>190</v>
      </c>
      <c r="D36" s="28" t="s">
        <v>75</v>
      </c>
      <c r="E36" s="28">
        <v>7</v>
      </c>
      <c r="F36" s="28">
        <v>71728.586046745244</v>
      </c>
      <c r="G36" s="49">
        <f t="shared" si="0"/>
        <v>1.8533453885062248E-3</v>
      </c>
    </row>
    <row r="37" spans="2:7">
      <c r="B37" s="58" t="s">
        <v>29</v>
      </c>
      <c r="C37" s="36" t="s">
        <v>191</v>
      </c>
      <c r="D37" s="37" t="s">
        <v>75</v>
      </c>
      <c r="E37" s="37">
        <v>6</v>
      </c>
      <c r="F37" s="37">
        <v>61228.866147376546</v>
      </c>
      <c r="G37" s="158">
        <f t="shared" si="0"/>
        <v>1.5820503786837773E-3</v>
      </c>
    </row>
    <row r="38" spans="2:7">
      <c r="B38" s="57" t="s">
        <v>29</v>
      </c>
      <c r="C38" s="54" t="s">
        <v>193</v>
      </c>
      <c r="D38" s="28" t="s">
        <v>75</v>
      </c>
      <c r="E38" s="28">
        <v>6</v>
      </c>
      <c r="F38" s="28">
        <v>61066.377296558792</v>
      </c>
      <c r="G38" s="49">
        <f t="shared" si="0"/>
        <v>1.5778519415062969E-3</v>
      </c>
    </row>
    <row r="39" spans="2:7">
      <c r="B39" s="58" t="s">
        <v>29</v>
      </c>
      <c r="C39" s="36" t="s">
        <v>194</v>
      </c>
      <c r="D39" s="37" t="s">
        <v>72</v>
      </c>
      <c r="E39" s="37">
        <v>7</v>
      </c>
      <c r="F39" s="37">
        <v>71073.161058807716</v>
      </c>
      <c r="G39" s="158">
        <f t="shared" si="0"/>
        <v>1.836410314976208E-3</v>
      </c>
    </row>
    <row r="40" spans="2:7">
      <c r="B40" s="57" t="s">
        <v>29</v>
      </c>
      <c r="C40" s="54" t="s">
        <v>548</v>
      </c>
      <c r="D40" s="28" t="s">
        <v>72</v>
      </c>
      <c r="E40" s="28">
        <v>7</v>
      </c>
      <c r="F40" s="28">
        <v>70879.699539038513</v>
      </c>
      <c r="G40" s="49">
        <f t="shared" si="0"/>
        <v>1.8314115963999906E-3</v>
      </c>
    </row>
    <row r="41" spans="2:7">
      <c r="B41" s="58" t="s">
        <v>29</v>
      </c>
      <c r="C41" s="36" t="s">
        <v>587</v>
      </c>
      <c r="D41" s="37" t="s">
        <v>75</v>
      </c>
      <c r="E41" s="37">
        <v>6</v>
      </c>
      <c r="F41" s="37">
        <v>60613.123526164985</v>
      </c>
      <c r="G41" s="158">
        <f t="shared" si="0"/>
        <v>1.5661406304170893E-3</v>
      </c>
    </row>
    <row r="42" spans="2:7">
      <c r="B42" s="57" t="s">
        <v>29</v>
      </c>
      <c r="C42" s="54" t="s">
        <v>197</v>
      </c>
      <c r="D42" s="28" t="s">
        <v>75</v>
      </c>
      <c r="E42" s="28">
        <v>5</v>
      </c>
      <c r="F42" s="28">
        <v>50087.133128687805</v>
      </c>
      <c r="G42" s="49">
        <f t="shared" si="0"/>
        <v>1.2941668353403028E-3</v>
      </c>
    </row>
    <row r="43" spans="2:7">
      <c r="B43" s="58" t="s">
        <v>29</v>
      </c>
      <c r="C43" s="36" t="s">
        <v>199</v>
      </c>
      <c r="D43" s="37" t="s">
        <v>75</v>
      </c>
      <c r="E43" s="37">
        <v>13</v>
      </c>
      <c r="F43" s="37">
        <v>136877.96399763707</v>
      </c>
      <c r="G43" s="158">
        <f t="shared" si="0"/>
        <v>3.5366951635965333E-3</v>
      </c>
    </row>
    <row r="44" spans="2:7">
      <c r="B44" s="57" t="s">
        <v>29</v>
      </c>
      <c r="C44" s="54" t="s">
        <v>203</v>
      </c>
      <c r="D44" s="28" t="s">
        <v>75</v>
      </c>
      <c r="E44" s="28">
        <v>14</v>
      </c>
      <c r="F44" s="28">
        <v>145301.03387742664</v>
      </c>
      <c r="G44" s="49">
        <f t="shared" si="0"/>
        <v>3.7543330480042944E-3</v>
      </c>
    </row>
    <row r="45" spans="2:7">
      <c r="B45" s="58" t="s">
        <v>29</v>
      </c>
      <c r="C45" s="36" t="s">
        <v>590</v>
      </c>
      <c r="D45" s="37" t="s">
        <v>75</v>
      </c>
      <c r="E45" s="37">
        <v>65</v>
      </c>
      <c r="F45" s="37">
        <v>654838.79279781983</v>
      </c>
      <c r="G45" s="158">
        <f t="shared" si="0"/>
        <v>1.6919927238714792E-2</v>
      </c>
    </row>
    <row r="46" spans="2:7">
      <c r="B46" s="57" t="s">
        <v>29</v>
      </c>
      <c r="C46" s="54" t="s">
        <v>780</v>
      </c>
      <c r="D46" s="28" t="s">
        <v>75</v>
      </c>
      <c r="E46" s="28">
        <v>11</v>
      </c>
      <c r="F46" s="28">
        <v>116270.48492232959</v>
      </c>
      <c r="G46" s="49">
        <f t="shared" si="0"/>
        <v>3.0042327463383773E-3</v>
      </c>
    </row>
    <row r="47" spans="2:7">
      <c r="B47" s="58" t="s">
        <v>29</v>
      </c>
      <c r="C47" s="36" t="s">
        <v>796</v>
      </c>
      <c r="D47" s="37" t="s">
        <v>75</v>
      </c>
      <c r="E47" s="37">
        <v>20</v>
      </c>
      <c r="F47" s="37">
        <v>209425.38617375738</v>
      </c>
      <c r="G47" s="158">
        <f t="shared" si="0"/>
        <v>5.4111978932405097E-3</v>
      </c>
    </row>
    <row r="48" spans="2:7">
      <c r="B48" s="57" t="s">
        <v>29</v>
      </c>
      <c r="C48" s="54" t="s">
        <v>779</v>
      </c>
      <c r="D48" s="28" t="s">
        <v>75</v>
      </c>
      <c r="E48" s="28">
        <v>120</v>
      </c>
      <c r="F48" s="28">
        <v>1250353.7629457705</v>
      </c>
      <c r="G48" s="49">
        <f t="shared" si="0"/>
        <v>3.2307027201773489E-2</v>
      </c>
    </row>
    <row r="49" spans="2:7">
      <c r="B49" s="58" t="s">
        <v>29</v>
      </c>
      <c r="C49" s="36" t="s">
        <v>779</v>
      </c>
      <c r="D49" s="37" t="s">
        <v>75</v>
      </c>
      <c r="E49" s="37">
        <v>55</v>
      </c>
      <c r="F49" s="37">
        <v>565094.38589960209</v>
      </c>
      <c r="G49" s="158">
        <f t="shared" si="0"/>
        <v>1.4601083499614132E-2</v>
      </c>
    </row>
    <row r="50" spans="2:7">
      <c r="B50" s="57" t="s">
        <v>29</v>
      </c>
      <c r="C50" s="54" t="s">
        <v>798</v>
      </c>
      <c r="D50" s="28" t="s">
        <v>75</v>
      </c>
      <c r="E50" s="28">
        <v>25</v>
      </c>
      <c r="F50" s="28">
        <v>256288.47105800739</v>
      </c>
      <c r="G50" s="49">
        <f t="shared" si="0"/>
        <v>6.6220607729966848E-3</v>
      </c>
    </row>
    <row r="51" spans="2:7">
      <c r="B51" s="58" t="s">
        <v>29</v>
      </c>
      <c r="C51" s="36" t="s">
        <v>799</v>
      </c>
      <c r="D51" s="37" t="s">
        <v>75</v>
      </c>
      <c r="E51" s="37">
        <v>40</v>
      </c>
      <c r="F51" s="37">
        <v>408716.42296599247</v>
      </c>
      <c r="G51" s="158">
        <f t="shared" si="0"/>
        <v>1.0560541333090362E-2</v>
      </c>
    </row>
    <row r="52" spans="2:7">
      <c r="B52" s="57" t="s">
        <v>29</v>
      </c>
      <c r="C52" s="54" t="s">
        <v>800</v>
      </c>
      <c r="D52" s="28" t="s">
        <v>75</v>
      </c>
      <c r="E52" s="28">
        <v>45</v>
      </c>
      <c r="F52" s="28">
        <v>458457.78097894444</v>
      </c>
      <c r="G52" s="49">
        <f t="shared" si="0"/>
        <v>1.1845773924058531E-2</v>
      </c>
    </row>
    <row r="53" spans="2:7">
      <c r="B53" s="58" t="s">
        <v>29</v>
      </c>
      <c r="C53" s="36" t="s">
        <v>783</v>
      </c>
      <c r="D53" s="37" t="s">
        <v>75</v>
      </c>
      <c r="E53" s="37">
        <v>40</v>
      </c>
      <c r="F53" s="37">
        <v>406001.88200397172</v>
      </c>
      <c r="G53" s="158">
        <f t="shared" si="0"/>
        <v>1.0490402184235626E-2</v>
      </c>
    </row>
    <row r="54" spans="2:7">
      <c r="B54" s="57" t="s">
        <v>29</v>
      </c>
      <c r="C54" s="54" t="s">
        <v>801</v>
      </c>
      <c r="D54" s="28" t="s">
        <v>75</v>
      </c>
      <c r="E54" s="28">
        <v>190</v>
      </c>
      <c r="F54" s="28">
        <v>1922106.1412838292</v>
      </c>
      <c r="G54" s="49">
        <f t="shared" si="0"/>
        <v>4.966397289424225E-2</v>
      </c>
    </row>
    <row r="55" spans="2:7">
      <c r="B55" s="58" t="s">
        <v>29</v>
      </c>
      <c r="C55" s="36" t="s">
        <v>802</v>
      </c>
      <c r="D55" s="37" t="s">
        <v>75</v>
      </c>
      <c r="E55" s="37">
        <v>100</v>
      </c>
      <c r="F55" s="37">
        <v>1006856.5905942052</v>
      </c>
      <c r="G55" s="158">
        <f t="shared" si="0"/>
        <v>2.6015471960492437E-2</v>
      </c>
    </row>
    <row r="56" spans="2:7" ht="10.15" customHeight="1">
      <c r="B56" s="219" t="s">
        <v>68</v>
      </c>
      <c r="C56" s="219"/>
      <c r="D56" s="166"/>
      <c r="E56" s="167"/>
      <c r="F56" s="44">
        <f>SUM(F6:F55)</f>
        <v>18457776.840356417</v>
      </c>
      <c r="G56" s="43">
        <f>SUM(G6:G55)</f>
        <v>0.47691774611112392</v>
      </c>
    </row>
    <row r="57" spans="2:7" ht="10.15" customHeight="1">
      <c r="B57" s="165"/>
      <c r="C57" s="168"/>
      <c r="D57" s="166"/>
      <c r="E57" s="167"/>
      <c r="F57" s="44"/>
      <c r="G57" s="43"/>
    </row>
    <row r="58" spans="2:7">
      <c r="B58" s="180" t="s">
        <v>88</v>
      </c>
      <c r="C58" s="180"/>
      <c r="D58" s="180"/>
      <c r="E58" s="180"/>
      <c r="F58" s="180"/>
      <c r="G58" s="74"/>
    </row>
    <row r="59" spans="2:7">
      <c r="B59" s="57" t="s">
        <v>591</v>
      </c>
      <c r="C59" s="54" t="s">
        <v>826</v>
      </c>
      <c r="D59" s="28" t="s">
        <v>75</v>
      </c>
      <c r="E59" s="28">
        <v>1495000</v>
      </c>
      <c r="F59" s="28">
        <v>1495090.11</v>
      </c>
      <c r="G59" s="49">
        <f>F59/$F$104</f>
        <v>3.8630600622239615E-2</v>
      </c>
    </row>
    <row r="60" spans="2:7">
      <c r="B60" s="58" t="s">
        <v>591</v>
      </c>
      <c r="C60" s="36" t="s">
        <v>827</v>
      </c>
      <c r="D60" s="37" t="s">
        <v>75</v>
      </c>
      <c r="E60" s="37">
        <v>1800000</v>
      </c>
      <c r="F60" s="37">
        <v>1800123.29</v>
      </c>
      <c r="G60" s="158">
        <f>F60/$F$104</f>
        <v>4.6512142259292996E-2</v>
      </c>
    </row>
    <row r="61" spans="2:7" ht="10.15" customHeight="1">
      <c r="B61" s="86" t="s">
        <v>89</v>
      </c>
      <c r="C61" s="88"/>
      <c r="D61" s="88"/>
      <c r="E61" s="88"/>
      <c r="F61" s="131">
        <f>SUM(F59:F60)</f>
        <v>3295213.4000000004</v>
      </c>
      <c r="G61" s="132">
        <f>SUM(G59:G60)</f>
        <v>8.5142742881532618E-2</v>
      </c>
    </row>
    <row r="62" spans="2:7" ht="10.15" customHeight="1">
      <c r="B62" s="165"/>
      <c r="C62" s="168"/>
      <c r="D62" s="166"/>
      <c r="E62" s="166"/>
      <c r="F62" s="167"/>
      <c r="G62" s="167"/>
    </row>
    <row r="63" spans="2:7" ht="10.15" customHeight="1">
      <c r="B63" s="180" t="s">
        <v>42</v>
      </c>
      <c r="C63" s="180"/>
      <c r="D63" s="180"/>
      <c r="E63" s="180"/>
      <c r="F63" s="180"/>
      <c r="G63" s="180"/>
    </row>
    <row r="64" spans="2:7" ht="10.15" customHeight="1">
      <c r="B64" s="81" t="s">
        <v>645</v>
      </c>
      <c r="C64" s="81"/>
      <c r="D64" s="82" t="s">
        <v>75</v>
      </c>
      <c r="E64" s="82">
        <v>12</v>
      </c>
      <c r="F64" s="82">
        <v>676792.55999999994</v>
      </c>
      <c r="G64" s="61">
        <f>F64/$F$104</f>
        <v>1.7487175464937787E-2</v>
      </c>
    </row>
    <row r="65" spans="2:7" ht="10.15" customHeight="1">
      <c r="B65" s="181" t="s">
        <v>46</v>
      </c>
      <c r="C65" s="181"/>
      <c r="D65" s="92"/>
      <c r="E65" s="92"/>
      <c r="F65" s="94">
        <f>SUM(F64)</f>
        <v>676792.55999999994</v>
      </c>
      <c r="G65" s="95">
        <f>SUM(G64)</f>
        <v>1.7487175464937787E-2</v>
      </c>
    </row>
    <row r="66" spans="2:7" ht="10.15" customHeight="1">
      <c r="B66" s="165"/>
      <c r="C66" s="168"/>
      <c r="D66" s="166"/>
      <c r="E66" s="166"/>
      <c r="F66" s="167"/>
      <c r="G66" s="167"/>
    </row>
    <row r="67" spans="2:7" ht="10.15" customHeight="1">
      <c r="B67" s="218" t="s">
        <v>43</v>
      </c>
      <c r="C67" s="218"/>
      <c r="D67" s="218"/>
      <c r="E67" s="218"/>
      <c r="F67" s="218"/>
      <c r="G67" s="218"/>
    </row>
    <row r="68" spans="2:7" ht="10.15" customHeight="1">
      <c r="B68" s="54" t="s">
        <v>592</v>
      </c>
      <c r="C68" s="54" t="s">
        <v>52</v>
      </c>
      <c r="D68" s="28" t="s">
        <v>75</v>
      </c>
      <c r="E68" s="28">
        <v>2.4390000000000214</v>
      </c>
      <c r="F68" s="28">
        <v>299.70090540000263</v>
      </c>
      <c r="G68" s="49">
        <f>F68/$F$104</f>
        <v>7.7437646769204542E-6</v>
      </c>
    </row>
    <row r="69" spans="2:7" ht="22.5">
      <c r="B69" s="36" t="s">
        <v>593</v>
      </c>
      <c r="C69" s="36" t="s">
        <v>52</v>
      </c>
      <c r="D69" s="37" t="s">
        <v>75</v>
      </c>
      <c r="E69" s="37">
        <v>2.0892999999998807</v>
      </c>
      <c r="F69" s="37">
        <v>281.6800527899839</v>
      </c>
      <c r="G69" s="51">
        <f t="shared" ref="G69:G74" si="1">F69/$F$104</f>
        <v>7.2781363141926196E-6</v>
      </c>
    </row>
    <row r="70" spans="2:7" ht="22.5">
      <c r="B70" s="54" t="s">
        <v>595</v>
      </c>
      <c r="C70" s="54" t="s">
        <v>52</v>
      </c>
      <c r="D70" s="28" t="s">
        <v>75</v>
      </c>
      <c r="E70" s="28">
        <v>1290.0634</v>
      </c>
      <c r="F70" s="28">
        <v>259109.49190267999</v>
      </c>
      <c r="G70" s="49">
        <f t="shared" si="1"/>
        <v>6.6949511819885277E-3</v>
      </c>
    </row>
    <row r="71" spans="2:7" ht="22.5">
      <c r="B71" s="36" t="s">
        <v>594</v>
      </c>
      <c r="C71" s="36" t="s">
        <v>52</v>
      </c>
      <c r="D71" s="37" t="s">
        <v>75</v>
      </c>
      <c r="E71" s="37">
        <v>1098.0716</v>
      </c>
      <c r="F71" s="37">
        <v>209529.74023276</v>
      </c>
      <c r="G71" s="51">
        <f t="shared" si="1"/>
        <v>5.4138942256887531E-3</v>
      </c>
    </row>
    <row r="72" spans="2:7" ht="22.5">
      <c r="B72" s="54" t="s">
        <v>596</v>
      </c>
      <c r="C72" s="54" t="s">
        <v>52</v>
      </c>
      <c r="D72" s="28" t="s">
        <v>75</v>
      </c>
      <c r="E72" s="28">
        <v>1196.3486</v>
      </c>
      <c r="F72" s="28">
        <v>201542.98653386001</v>
      </c>
      <c r="G72" s="49">
        <f t="shared" si="1"/>
        <v>5.2075300136946003E-3</v>
      </c>
    </row>
    <row r="73" spans="2:7" ht="22.5">
      <c r="B73" s="36" t="s">
        <v>598</v>
      </c>
      <c r="C73" s="36" t="s">
        <v>52</v>
      </c>
      <c r="D73" s="37" t="s">
        <v>75</v>
      </c>
      <c r="E73" s="37">
        <v>1949.8806999999999</v>
      </c>
      <c r="F73" s="37">
        <v>826605.51560434001</v>
      </c>
      <c r="G73" s="51">
        <f t="shared" si="1"/>
        <v>2.1358088941844256E-2</v>
      </c>
    </row>
    <row r="74" spans="2:7">
      <c r="B74" s="54" t="s">
        <v>647</v>
      </c>
      <c r="C74" s="54" t="s">
        <v>52</v>
      </c>
      <c r="D74" s="28" t="s">
        <v>75</v>
      </c>
      <c r="E74" s="28">
        <v>288.38420000000002</v>
      </c>
      <c r="F74" s="28">
        <v>53748.845327060008</v>
      </c>
      <c r="G74" s="49">
        <f t="shared" si="1"/>
        <v>1.3887792875147738E-3</v>
      </c>
    </row>
    <row r="75" spans="2:7" ht="10.15" customHeight="1">
      <c r="B75" s="183" t="s">
        <v>54</v>
      </c>
      <c r="C75" s="183"/>
      <c r="D75" s="92"/>
      <c r="E75" s="92"/>
      <c r="F75" s="94">
        <f>SUM(F68:F74)</f>
        <v>1551117.9605588899</v>
      </c>
      <c r="G75" s="95">
        <f>SUM(G68:G74)</f>
        <v>4.0078265551722024E-2</v>
      </c>
    </row>
    <row r="76" spans="2:7" ht="10.15" customHeight="1">
      <c r="B76" s="185" t="s">
        <v>56</v>
      </c>
      <c r="C76" s="185"/>
      <c r="D76" s="96"/>
      <c r="E76" s="96"/>
      <c r="F76" s="97">
        <f>F56+F61+F75+F65</f>
        <v>23980900.760915305</v>
      </c>
      <c r="G76" s="112">
        <f>G56+G61+G75+G65</f>
        <v>0.61962593000931643</v>
      </c>
    </row>
    <row r="77" spans="2:7" ht="10.15" customHeight="1">
      <c r="B77" s="82"/>
      <c r="C77" s="81"/>
      <c r="D77" s="82"/>
      <c r="E77" s="82"/>
      <c r="F77" s="82"/>
      <c r="G77" s="82"/>
    </row>
    <row r="78" spans="2:7" ht="10.15" customHeight="1">
      <c r="B78" s="185" t="s">
        <v>55</v>
      </c>
      <c r="C78" s="185"/>
      <c r="D78" s="185"/>
      <c r="E78" s="185"/>
      <c r="F78" s="185"/>
      <c r="G78" s="185"/>
    </row>
    <row r="79" spans="2:7" ht="10.15" customHeight="1">
      <c r="B79" s="73" t="s">
        <v>49</v>
      </c>
      <c r="C79" s="73"/>
      <c r="D79" s="73"/>
      <c r="E79" s="73"/>
      <c r="F79" s="73"/>
      <c r="G79" s="73"/>
    </row>
    <row r="80" spans="2:7" ht="10.15" customHeight="1">
      <c r="B80" s="54" t="s">
        <v>227</v>
      </c>
      <c r="C80" s="54" t="s">
        <v>52</v>
      </c>
      <c r="D80" s="28" t="s">
        <v>98</v>
      </c>
      <c r="E80" s="28">
        <v>42</v>
      </c>
      <c r="F80" s="28">
        <v>1377685.4553</v>
      </c>
      <c r="G80" s="49">
        <f>F80/$F$104</f>
        <v>3.5597062846441166E-2</v>
      </c>
    </row>
    <row r="81" spans="2:7" ht="22.5">
      <c r="B81" s="36" t="s">
        <v>599</v>
      </c>
      <c r="C81" s="36" t="s">
        <v>52</v>
      </c>
      <c r="D81" s="37" t="s">
        <v>98</v>
      </c>
      <c r="E81" s="37">
        <v>335</v>
      </c>
      <c r="F81" s="37">
        <v>471521.72925000003</v>
      </c>
      <c r="G81" s="51">
        <f t="shared" ref="G81:G98" si="2">F81/$F$104</f>
        <v>1.2183324259542154E-2</v>
      </c>
    </row>
    <row r="82" spans="2:7" ht="22.5">
      <c r="B82" s="54" t="s">
        <v>600</v>
      </c>
      <c r="C82" s="54" t="s">
        <v>52</v>
      </c>
      <c r="D82" s="28" t="s">
        <v>72</v>
      </c>
      <c r="E82" s="28">
        <v>16</v>
      </c>
      <c r="F82" s="28">
        <v>57657.712</v>
      </c>
      <c r="G82" s="49">
        <f t="shared" si="2"/>
        <v>1.4897777934362178E-3</v>
      </c>
    </row>
    <row r="83" spans="2:7" ht="12.75" customHeight="1">
      <c r="B83" s="36" t="s">
        <v>495</v>
      </c>
      <c r="C83" s="36" t="s">
        <v>52</v>
      </c>
      <c r="D83" s="37" t="s">
        <v>98</v>
      </c>
      <c r="E83" s="37">
        <v>55</v>
      </c>
      <c r="F83" s="37">
        <v>534418.49175000004</v>
      </c>
      <c r="G83" s="51">
        <f t="shared" si="2"/>
        <v>1.3808470259985805E-2</v>
      </c>
    </row>
    <row r="84" spans="2:7" ht="22.5">
      <c r="B84" s="54" t="s">
        <v>355</v>
      </c>
      <c r="C84" s="54" t="s">
        <v>52</v>
      </c>
      <c r="D84" s="28" t="s">
        <v>98</v>
      </c>
      <c r="E84" s="28">
        <v>26</v>
      </c>
      <c r="F84" s="28">
        <v>122937.67200000001</v>
      </c>
      <c r="G84" s="49">
        <f t="shared" si="2"/>
        <v>3.1765015878941834E-3</v>
      </c>
    </row>
    <row r="85" spans="2:7" ht="22.5">
      <c r="B85" s="36" t="s">
        <v>601</v>
      </c>
      <c r="C85" s="36" t="s">
        <v>52</v>
      </c>
      <c r="D85" s="37" t="s">
        <v>98</v>
      </c>
      <c r="E85" s="37">
        <v>126</v>
      </c>
      <c r="F85" s="37">
        <v>929646.05580000009</v>
      </c>
      <c r="G85" s="51">
        <f t="shared" si="2"/>
        <v>2.4020482284944071E-2</v>
      </c>
    </row>
    <row r="86" spans="2:7" ht="22.5">
      <c r="B86" s="54" t="s">
        <v>602</v>
      </c>
      <c r="C86" s="54" t="s">
        <v>52</v>
      </c>
      <c r="D86" s="28" t="s">
        <v>98</v>
      </c>
      <c r="E86" s="28">
        <v>27</v>
      </c>
      <c r="F86" s="28">
        <v>101144.27070000001</v>
      </c>
      <c r="G86" s="49">
        <f t="shared" si="2"/>
        <v>2.6133969454452425E-3</v>
      </c>
    </row>
    <row r="87" spans="2:7" ht="22.5">
      <c r="B87" s="36" t="s">
        <v>603</v>
      </c>
      <c r="C87" s="36" t="s">
        <v>52</v>
      </c>
      <c r="D87" s="37" t="s">
        <v>98</v>
      </c>
      <c r="E87" s="37">
        <v>211</v>
      </c>
      <c r="F87" s="37">
        <v>1334957.5007999998</v>
      </c>
      <c r="G87" s="51">
        <f t="shared" si="2"/>
        <v>3.4493044744351838E-2</v>
      </c>
    </row>
    <row r="88" spans="2:7" ht="22.5">
      <c r="B88" s="54" t="s">
        <v>604</v>
      </c>
      <c r="C88" s="54" t="s">
        <v>52</v>
      </c>
      <c r="D88" s="28" t="s">
        <v>98</v>
      </c>
      <c r="E88" s="28">
        <v>106</v>
      </c>
      <c r="F88" s="28">
        <v>527210.33970000001</v>
      </c>
      <c r="G88" s="49">
        <f t="shared" si="2"/>
        <v>1.3622223798180282E-2</v>
      </c>
    </row>
    <row r="89" spans="2:7" ht="22.5">
      <c r="B89" s="36" t="s">
        <v>605</v>
      </c>
      <c r="C89" s="36" t="s">
        <v>52</v>
      </c>
      <c r="D89" s="37" t="s">
        <v>98</v>
      </c>
      <c r="E89" s="37">
        <v>107</v>
      </c>
      <c r="F89" s="37">
        <v>833786.68229999999</v>
      </c>
      <c r="G89" s="51">
        <f t="shared" si="2"/>
        <v>2.1543638147719056E-2</v>
      </c>
    </row>
    <row r="90" spans="2:7" ht="22.5">
      <c r="B90" s="54" t="s">
        <v>606</v>
      </c>
      <c r="C90" s="54" t="s">
        <v>52</v>
      </c>
      <c r="D90" s="28" t="s">
        <v>98</v>
      </c>
      <c r="E90" s="28">
        <v>99</v>
      </c>
      <c r="F90" s="28">
        <v>432948.88394999999</v>
      </c>
      <c r="G90" s="49">
        <f t="shared" si="2"/>
        <v>1.1186667153939513E-2</v>
      </c>
    </row>
    <row r="91" spans="2:7" ht="22.5">
      <c r="B91" s="36" t="s">
        <v>319</v>
      </c>
      <c r="C91" s="36" t="s">
        <v>52</v>
      </c>
      <c r="D91" s="37" t="s">
        <v>98</v>
      </c>
      <c r="E91" s="37">
        <v>136</v>
      </c>
      <c r="F91" s="37">
        <v>1006486.2851999999</v>
      </c>
      <c r="G91" s="51">
        <f t="shared" si="2"/>
        <v>2.6005903895199165E-2</v>
      </c>
    </row>
    <row r="92" spans="2:7" ht="22.5">
      <c r="B92" s="54" t="s">
        <v>607</v>
      </c>
      <c r="C92" s="54" t="s">
        <v>52</v>
      </c>
      <c r="D92" s="28" t="s">
        <v>98</v>
      </c>
      <c r="E92" s="28">
        <v>48</v>
      </c>
      <c r="F92" s="28">
        <v>165702.24</v>
      </c>
      <c r="G92" s="49">
        <f t="shared" si="2"/>
        <v>4.2814657209193207E-3</v>
      </c>
    </row>
    <row r="93" spans="2:7" ht="22.5">
      <c r="B93" s="36" t="s">
        <v>608</v>
      </c>
      <c r="C93" s="36" t="s">
        <v>52</v>
      </c>
      <c r="D93" s="37" t="s">
        <v>98</v>
      </c>
      <c r="E93" s="37">
        <v>84</v>
      </c>
      <c r="F93" s="37">
        <v>528025.25160000008</v>
      </c>
      <c r="G93" s="51">
        <f t="shared" si="2"/>
        <v>1.3643279743865866E-2</v>
      </c>
    </row>
    <row r="94" spans="2:7" ht="22.5">
      <c r="B94" s="54" t="s">
        <v>609</v>
      </c>
      <c r="C94" s="54" t="s">
        <v>52</v>
      </c>
      <c r="D94" s="28" t="s">
        <v>98</v>
      </c>
      <c r="E94" s="28">
        <v>9</v>
      </c>
      <c r="F94" s="28">
        <v>136619.61390000003</v>
      </c>
      <c r="G94" s="49">
        <f t="shared" si="2"/>
        <v>3.5300198338784252E-3</v>
      </c>
    </row>
    <row r="95" spans="2:7" ht="22.5">
      <c r="B95" s="36" t="s">
        <v>610</v>
      </c>
      <c r="C95" s="36" t="s">
        <v>52</v>
      </c>
      <c r="D95" s="37" t="s">
        <v>98</v>
      </c>
      <c r="E95" s="37">
        <v>19</v>
      </c>
      <c r="F95" s="37">
        <v>198440.98560000001</v>
      </c>
      <c r="G95" s="51">
        <f t="shared" si="2"/>
        <v>5.127379554264593E-3</v>
      </c>
    </row>
    <row r="96" spans="2:7" ht="22.5">
      <c r="B96" s="54" t="s">
        <v>823</v>
      </c>
      <c r="C96" s="54" t="s">
        <v>52</v>
      </c>
      <c r="D96" s="28" t="s">
        <v>98</v>
      </c>
      <c r="E96" s="28">
        <v>80</v>
      </c>
      <c r="F96" s="28">
        <v>324416.53200000001</v>
      </c>
      <c r="G96" s="49">
        <f t="shared" si="2"/>
        <v>8.3823746803756306E-3</v>
      </c>
    </row>
    <row r="97" spans="2:7" ht="22.5">
      <c r="B97" s="36" t="s">
        <v>824</v>
      </c>
      <c r="C97" s="36" t="s">
        <v>52</v>
      </c>
      <c r="D97" s="37" t="s">
        <v>98</v>
      </c>
      <c r="E97" s="37">
        <v>3</v>
      </c>
      <c r="F97" s="37">
        <v>94663.681199999992</v>
      </c>
      <c r="G97" s="51">
        <f t="shared" si="2"/>
        <v>2.4459494698070151E-3</v>
      </c>
    </row>
    <row r="98" spans="2:7" ht="22.5">
      <c r="B98" s="54" t="s">
        <v>825</v>
      </c>
      <c r="C98" s="54" t="s">
        <v>52</v>
      </c>
      <c r="D98" s="28" t="s">
        <v>98</v>
      </c>
      <c r="E98" s="28">
        <v>19</v>
      </c>
      <c r="F98" s="28">
        <v>357895.39335000003</v>
      </c>
      <c r="G98" s="49">
        <f t="shared" si="2"/>
        <v>9.2474118533519035E-3</v>
      </c>
    </row>
    <row r="99" spans="2:7" ht="10.15" customHeight="1">
      <c r="B99" s="221" t="s">
        <v>54</v>
      </c>
      <c r="C99" s="221"/>
      <c r="D99" s="169"/>
      <c r="E99" s="169"/>
      <c r="F99" s="170">
        <f>SUM(F80:F98)</f>
        <v>9536164.7763999999</v>
      </c>
      <c r="G99" s="43">
        <f>SUM(G80:G98)</f>
        <v>0.24639837457354144</v>
      </c>
    </row>
    <row r="100" spans="2:7" ht="10.15" customHeight="1">
      <c r="B100" s="220" t="s">
        <v>61</v>
      </c>
      <c r="C100" s="220"/>
      <c r="D100" s="171"/>
      <c r="E100" s="171"/>
      <c r="F100" s="172">
        <f>F99</f>
        <v>9536164.7763999999</v>
      </c>
      <c r="G100" s="35">
        <f>G99</f>
        <v>0.24639837457354144</v>
      </c>
    </row>
    <row r="101" spans="2:7" ht="10.15" customHeight="1">
      <c r="B101" s="220" t="s">
        <v>53</v>
      </c>
      <c r="C101" s="220"/>
      <c r="D101" s="171"/>
      <c r="E101" s="171"/>
      <c r="F101" s="172">
        <f>F76+F100</f>
        <v>33517065.537315305</v>
      </c>
      <c r="G101" s="35">
        <f>G76+G100</f>
        <v>0.86602430458285784</v>
      </c>
    </row>
    <row r="102" spans="2:7" ht="10.15" customHeight="1">
      <c r="B102" s="54" t="s">
        <v>31</v>
      </c>
      <c r="C102" s="54"/>
      <c r="D102" s="28"/>
      <c r="E102" s="133"/>
      <c r="F102" s="28">
        <v>3470327.5977500002</v>
      </c>
      <c r="G102" s="49">
        <f>F102/$F$104</f>
        <v>8.9667397677466038E-2</v>
      </c>
    </row>
    <row r="103" spans="2:7">
      <c r="B103" s="36" t="s">
        <v>32</v>
      </c>
      <c r="C103" s="36"/>
      <c r="D103" s="37"/>
      <c r="E103" s="134"/>
      <c r="F103" s="37">
        <v>1714829.6085095888</v>
      </c>
      <c r="G103" s="51">
        <f>F103/$F$104</f>
        <v>4.4308297739676324E-2</v>
      </c>
    </row>
    <row r="104" spans="2:7">
      <c r="B104" s="220" t="s">
        <v>48</v>
      </c>
      <c r="C104" s="220"/>
      <c r="D104" s="171"/>
      <c r="E104" s="171"/>
      <c r="F104" s="172">
        <f>F101+F102+F103</f>
        <v>38702222.743574888</v>
      </c>
      <c r="G104" s="35">
        <f>G101+G102+G103</f>
        <v>1.0000000000000002</v>
      </c>
    </row>
    <row r="105" spans="2:7">
      <c r="B105" s="173"/>
      <c r="C105" s="174"/>
      <c r="D105" s="174"/>
      <c r="E105" s="174"/>
      <c r="F105" s="174"/>
      <c r="G105" s="174"/>
    </row>
    <row r="106" spans="2:7">
      <c r="F106" s="176"/>
    </row>
    <row r="107" spans="2:7">
      <c r="B107" s="175"/>
      <c r="G107" s="176"/>
    </row>
    <row r="108" spans="2:7">
      <c r="B108" s="27" t="s">
        <v>27</v>
      </c>
    </row>
  </sheetData>
  <mergeCells count="15">
    <mergeCell ref="B100:C100"/>
    <mergeCell ref="B101:C101"/>
    <mergeCell ref="B104:C104"/>
    <mergeCell ref="B63:G63"/>
    <mergeCell ref="B65:C65"/>
    <mergeCell ref="B67:G67"/>
    <mergeCell ref="B75:C75"/>
    <mergeCell ref="B76:C76"/>
    <mergeCell ref="B78:G78"/>
    <mergeCell ref="B99:C99"/>
    <mergeCell ref="B3:G3"/>
    <mergeCell ref="B4:G4"/>
    <mergeCell ref="B5:G5"/>
    <mergeCell ref="B56:C56"/>
    <mergeCell ref="B58:F58"/>
  </mergeCells>
  <hyperlinks>
    <hyperlink ref="B108" location="'2 Содржина'!A1" display="Содржина / Table of Contents" xr:uid="{BA3590F2-F630-4868-99BE-B2EDABCA8290}"/>
  </hyperlinks>
  <pageMargins left="0.25" right="0.25" top="0.75" bottom="0.75" header="0.3" footer="0.3"/>
  <pageSetup paperSize="9" fitToWidth="0" orientation="portrait" r:id="rId1"/>
  <headerFooter differentFirst="1">
    <oddHeader xml:space="preserve">&amp;L&amp;"Arial,Italic"&amp;7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Наслов</vt:lpstr>
      <vt:lpstr>2 Содржина</vt:lpstr>
      <vt:lpstr>3 Кратенки</vt:lpstr>
      <vt:lpstr>4 САВАз</vt:lpstr>
      <vt:lpstr>5 КБПз</vt:lpstr>
      <vt:lpstr>6 ТРИГЛАВз</vt:lpstr>
      <vt:lpstr>7 САВАд</vt:lpstr>
      <vt:lpstr>8 КБПд</vt:lpstr>
      <vt:lpstr>9 ТРИГЛАВд</vt:lpstr>
      <vt:lpstr>10 ВФПд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Biljana_p</dc:creator>
  <cp:lastModifiedBy>Biljana Koteska</cp:lastModifiedBy>
  <cp:lastPrinted>2026-03-31T13:26:30Z</cp:lastPrinted>
  <dcterms:created xsi:type="dcterms:W3CDTF">2006-04-20T10:37:43Z</dcterms:created>
  <dcterms:modified xsi:type="dcterms:W3CDTF">2026-03-31T13:27:13Z</dcterms:modified>
</cp:coreProperties>
</file>